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_An Gericom\_SyncStick\_________Makiseva\53 - Anlagespiegel\"/>
    </mc:Choice>
  </mc:AlternateContent>
  <xr:revisionPtr revIDLastSave="0" documentId="13_ncr:1_{EABABE35-396F-4388-9E91-1B3DE1E71218}" xr6:coauthVersionLast="47" xr6:coauthVersionMax="47" xr10:uidLastSave="{00000000-0000-0000-0000-000000000000}"/>
  <bookViews>
    <workbookView xWindow="-108" yWindow="-108" windowWidth="23256" windowHeight="12456" xr2:uid="{4A7EE4EF-E6FE-481A-BDEC-CB8D6262C50E}"/>
  </bookViews>
  <sheets>
    <sheet name="Info" sheetId="4" r:id="rId1"/>
    <sheet name="Anlagenspiegel" sheetId="1" r:id="rId2"/>
    <sheet name="InterneParameter" sheetId="2" state="hidden" r:id="rId3"/>
  </sheets>
  <definedNames>
    <definedName name="_xlnm.Print_Area" localSheetId="1">Anlagenspiegel!$D$8:$S$38</definedName>
    <definedName name="_xlnm.Print_Area" localSheetId="0">Info!$B$2:$K$65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7" i="1" l="1"/>
  <c r="S34" i="1"/>
  <c r="P34" i="1"/>
  <c r="S33" i="1"/>
  <c r="P33" i="1"/>
  <c r="S32" i="1"/>
  <c r="P32" i="1"/>
  <c r="S31" i="1"/>
  <c r="P31" i="1"/>
  <c r="S30" i="1"/>
  <c r="P30" i="1"/>
  <c r="S29" i="1"/>
  <c r="P29" i="1"/>
  <c r="O35" i="1"/>
  <c r="N35" i="1"/>
  <c r="M35" i="1"/>
  <c r="L35" i="1"/>
  <c r="J35" i="1"/>
  <c r="I35" i="1"/>
  <c r="H35" i="1"/>
  <c r="G35" i="1"/>
  <c r="K34" i="1"/>
  <c r="K33" i="1"/>
  <c r="K32" i="1"/>
  <c r="K31" i="1"/>
  <c r="K30" i="1"/>
  <c r="K29" i="1"/>
  <c r="P25" i="1"/>
  <c r="P24" i="1"/>
  <c r="P23" i="1"/>
  <c r="P22" i="1"/>
  <c r="P18" i="1"/>
  <c r="P17" i="1"/>
  <c r="P16" i="1"/>
  <c r="P15" i="1"/>
  <c r="P14" i="1"/>
  <c r="S25" i="1"/>
  <c r="S24" i="1"/>
  <c r="S23" i="1"/>
  <c r="S22" i="1"/>
  <c r="K25" i="1"/>
  <c r="K24" i="1"/>
  <c r="K23" i="1"/>
  <c r="K22" i="1"/>
  <c r="O26" i="1"/>
  <c r="N26" i="1"/>
  <c r="M26" i="1"/>
  <c r="L26" i="1"/>
  <c r="J26" i="1"/>
  <c r="I26" i="1"/>
  <c r="H26" i="1"/>
  <c r="G26" i="1"/>
  <c r="S18" i="1"/>
  <c r="S17" i="1"/>
  <c r="S16" i="1"/>
  <c r="S15" i="1"/>
  <c r="S14" i="1"/>
  <c r="O19" i="1"/>
  <c r="N19" i="1"/>
  <c r="M19" i="1"/>
  <c r="L19" i="1"/>
  <c r="H19" i="1"/>
  <c r="I19" i="1"/>
  <c r="J19" i="1"/>
  <c r="K18" i="1"/>
  <c r="K17" i="1"/>
  <c r="K16" i="1"/>
  <c r="K15" i="1"/>
  <c r="K14" i="1"/>
  <c r="G19" i="1"/>
  <c r="AA4" i="1"/>
  <c r="Y5" i="1"/>
  <c r="Y6" i="1" s="1"/>
  <c r="Z7" i="1" s="1"/>
  <c r="S11" i="1" s="1"/>
  <c r="AA5" i="1"/>
  <c r="AD5" i="1"/>
  <c r="AE5" i="1"/>
  <c r="Y9" i="1"/>
  <c r="Z11" i="1"/>
  <c r="Z14" i="1" s="1"/>
  <c r="Z15" i="1" s="1"/>
  <c r="Z16" i="1" s="1"/>
  <c r="Z17" i="1" s="1"/>
  <c r="Y23" i="1"/>
  <c r="R18" i="1" l="1"/>
  <c r="R25" i="1"/>
  <c r="L37" i="1"/>
  <c r="Z5" i="1"/>
  <c r="R11" i="1" s="1"/>
  <c r="Z6" i="1"/>
  <c r="R15" i="1"/>
  <c r="K35" i="1"/>
  <c r="J37" i="1"/>
  <c r="O37" i="1"/>
  <c r="G37" i="1"/>
  <c r="AA6" i="1"/>
  <c r="AC6" i="1" s="1"/>
  <c r="R16" i="1"/>
  <c r="H37" i="1"/>
  <c r="M37" i="1"/>
  <c r="I37" i="1"/>
  <c r="N37" i="1"/>
  <c r="R32" i="1"/>
  <c r="R17" i="1"/>
  <c r="R34" i="1"/>
  <c r="S19" i="1"/>
  <c r="R14" i="1"/>
  <c r="R29" i="1"/>
  <c r="R31" i="1"/>
  <c r="R22" i="1"/>
  <c r="R33" i="1"/>
  <c r="R30" i="1"/>
  <c r="P35" i="1"/>
  <c r="S35" i="1"/>
  <c r="K19" i="1"/>
  <c r="R23" i="1"/>
  <c r="R24" i="1"/>
  <c r="S26" i="1"/>
  <c r="K26" i="1"/>
  <c r="P26" i="1"/>
  <c r="P19" i="1"/>
  <c r="AD6" i="1" l="1"/>
  <c r="D8" i="1" s="1"/>
  <c r="K11" i="1"/>
  <c r="P11" i="1"/>
  <c r="G11" i="1"/>
  <c r="L11" i="1"/>
  <c r="K37" i="1"/>
  <c r="R35" i="1"/>
  <c r="R19" i="1"/>
  <c r="R26" i="1"/>
  <c r="P37" i="1"/>
  <c r="S37" i="1"/>
  <c r="B2" i="1" l="1"/>
  <c r="R37" i="1"/>
</calcChain>
</file>

<file path=xl/sharedStrings.xml><?xml version="1.0" encoding="utf-8"?>
<sst xmlns="http://schemas.openxmlformats.org/spreadsheetml/2006/main" count="81" uniqueCount="71">
  <si>
    <t>Firma:</t>
  </si>
  <si>
    <t>Schrift</t>
  </si>
  <si>
    <t>Calibri</t>
  </si>
  <si>
    <t>11 Punkt</t>
  </si>
  <si>
    <t>Farben:</t>
  </si>
  <si>
    <t>Eingaben</t>
  </si>
  <si>
    <t>Berechnungen</t>
  </si>
  <si>
    <t>Überschriften</t>
  </si>
  <si>
    <t>Akt. Jahr</t>
  </si>
  <si>
    <t>Vorjahr</t>
  </si>
  <si>
    <t>Allgemeine Informationen</t>
  </si>
  <si>
    <t>Eingabefelder sind wie folgt farblich markiert:</t>
  </si>
  <si>
    <t>Berechnete Felder sind wie folgt farblich markiert:</t>
  </si>
  <si>
    <t>Eingabefelder</t>
  </si>
  <si>
    <t>Berechnete Felder</t>
  </si>
  <si>
    <t>Anwendungsbezogene Informationen</t>
  </si>
  <si>
    <t>Informationen zur Anwendung</t>
  </si>
  <si>
    <t>© 2023 by mediaforwork - ein Unternehmensbereich der Verlag für die Deutsche Wirtschaft AG</t>
  </si>
  <si>
    <t>Die Vervielfältigung, Verbreitung oder Veräußerung der Daten oder Texte ist unzulässig und</t>
  </si>
  <si>
    <t>ausdrücklich nur mit Genehmigung des Verlags gestattet.</t>
  </si>
  <si>
    <t>Abschlussjahr:</t>
  </si>
  <si>
    <t>Schmidt KG</t>
  </si>
  <si>
    <t>Anlageposition</t>
  </si>
  <si>
    <t>A. I. 1</t>
  </si>
  <si>
    <t>Selbst geschaffene gewerbliche Schutzrechte und ähnliche Rechte und Werte</t>
  </si>
  <si>
    <t>In der Entwicklung befindliche immaterielle Vermögensgegenstände</t>
  </si>
  <si>
    <t>entgeltlich erworbene Konzessionen, gew. Schutzrechte und ähnliche Rechte sowie Lizenzen</t>
  </si>
  <si>
    <t>Geschäfts- oder Firmenwert</t>
  </si>
  <si>
    <t>geleistete Anzahlungen</t>
  </si>
  <si>
    <t>Summe Immaterielle Vermögensgegenstände</t>
  </si>
  <si>
    <t>AK/HK</t>
  </si>
  <si>
    <t>Zugänge</t>
  </si>
  <si>
    <t>Abgänge</t>
  </si>
  <si>
    <t>Kum. AfA</t>
  </si>
  <si>
    <t>Buchwert</t>
  </si>
  <si>
    <t>A. I. 2</t>
  </si>
  <si>
    <t>A. I. 3</t>
  </si>
  <si>
    <t>A. I. 4</t>
  </si>
  <si>
    <t>A. I. 5</t>
  </si>
  <si>
    <t>I. Immaterielle Vermögensgegenstände</t>
  </si>
  <si>
    <t>II. Sachanlagen</t>
  </si>
  <si>
    <t>A. II. 1</t>
  </si>
  <si>
    <t>Grundstücke, grundstücksgleiche Rechte und Bauten einschließlich der Bauten auf fremden Grundstücken</t>
  </si>
  <si>
    <t>A. II. 2</t>
  </si>
  <si>
    <t>A. II. 3</t>
  </si>
  <si>
    <t>A. II. 4</t>
  </si>
  <si>
    <t>technische Anlagen und Maschinen</t>
  </si>
  <si>
    <t>andere Anlagen, Betriebs- und Geschäftsausstattung</t>
  </si>
  <si>
    <t>geleistete Anzahlungen und Anlagen im Bau</t>
  </si>
  <si>
    <t>Summe Sachanlagen</t>
  </si>
  <si>
    <t>III. Finanzanlagen</t>
  </si>
  <si>
    <t>A. III. 1</t>
  </si>
  <si>
    <t>A. III. 2</t>
  </si>
  <si>
    <t>A. III. 3</t>
  </si>
  <si>
    <t>A. III. 4</t>
  </si>
  <si>
    <t>A. III. 5</t>
  </si>
  <si>
    <t>A. III. 6</t>
  </si>
  <si>
    <t>Anteile an verbundenen Unternehmen</t>
  </si>
  <si>
    <t>Ausleihungen an verbundene Unternehmen</t>
  </si>
  <si>
    <t>Beteiligungen</t>
  </si>
  <si>
    <t>Ausleihungen an Unternehmen, mit denen ein Beteiligungsverhältnis besteht</t>
  </si>
  <si>
    <t>Wertpapiere des Anlagevermögens</t>
  </si>
  <si>
    <t>Sonstige Ausleihungen</t>
  </si>
  <si>
    <t>Summe Finanzanlagen</t>
  </si>
  <si>
    <t>Summe Anlagevermögen</t>
  </si>
  <si>
    <t>Bilanz-</t>
  </si>
  <si>
    <t>Pos.</t>
  </si>
  <si>
    <t>Umbu-</t>
  </si>
  <si>
    <t>chungen</t>
  </si>
  <si>
    <t>AfA
Geschäftsjahr</t>
  </si>
  <si>
    <t>Arbeitsblatt "Anlagenspiegel":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</si>
</sst>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0"/>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0"/>
      <name val="Calibri"/>
      <family val="2"/>
      <scheme val="minor"/>
    </font>
    <font>
      <sz val="14"/>
      <color theme="0"/>
      <name val="Calibri"/>
      <family val="2"/>
      <scheme val="minor"/>
    </font>
    <font>
      <sz val="9"/>
      <color indexed="8"/>
      <name val="Arial"/>
      <family val="2"/>
    </font>
    <font>
      <b/>
      <sz val="16"/>
      <color theme="0"/>
      <name val="Calibri"/>
      <family val="2"/>
      <scheme val="minor"/>
    </font>
    <font>
      <b/>
      <sz val="13"/>
      <color theme="1"/>
      <name val="Calibri"/>
      <family val="2"/>
      <scheme val="minor"/>
    </font>
    <font>
      <b/>
      <sz val="20"/>
      <color theme="1"/>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5" tint="-0.249977111117893"/>
        <bgColor indexed="64"/>
      </patternFill>
    </fill>
    <fill>
      <patternFill patternType="solid">
        <fgColor rgb="FFC65911"/>
        <bgColor indexed="64"/>
      </patternFill>
    </fill>
    <fill>
      <patternFill patternType="solid">
        <fgColor rgb="FFFFF2CC"/>
        <bgColor indexed="64"/>
      </patternFill>
    </fill>
    <fill>
      <patternFill patternType="solid">
        <fgColor theme="0" tint="-4.9989318521683403E-2"/>
        <bgColor indexed="64"/>
      </patternFill>
    </fill>
  </fills>
  <borders count="13">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0" fillId="2" borderId="0" xfId="0" applyFill="1"/>
    <xf numFmtId="0" fontId="0" fillId="3" borderId="0" xfId="0" applyFill="1"/>
    <xf numFmtId="0" fontId="3" fillId="4" borderId="0" xfId="0" applyFont="1"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2" fillId="2" borderId="0" xfId="0" applyFont="1" applyFill="1" applyAlignment="1">
      <alignment horizontal="center"/>
    </xf>
    <xf numFmtId="0" fontId="2" fillId="3" borderId="0" xfId="0" applyFont="1" applyFill="1" applyAlignment="1">
      <alignment horizontal="center"/>
    </xf>
    <xf numFmtId="0" fontId="7" fillId="0" borderId="0" xfId="0" applyFont="1" applyProtection="1">
      <protection hidden="1"/>
    </xf>
    <xf numFmtId="0" fontId="8" fillId="5" borderId="6" xfId="0" applyFont="1" applyFill="1" applyBorder="1"/>
    <xf numFmtId="0" fontId="6" fillId="5" borderId="7" xfId="0" applyFont="1" applyFill="1" applyBorder="1"/>
    <xf numFmtId="0" fontId="6" fillId="5" borderId="8" xfId="0" applyFont="1" applyFill="1" applyBorder="1"/>
    <xf numFmtId="0" fontId="4" fillId="5" borderId="0" xfId="0" applyFont="1" applyFill="1"/>
    <xf numFmtId="0" fontId="5" fillId="5" borderId="0" xfId="0" applyFont="1" applyFill="1"/>
    <xf numFmtId="0" fontId="1" fillId="5" borderId="0" xfId="0" applyFont="1" applyFill="1"/>
    <xf numFmtId="0" fontId="2" fillId="0" borderId="0" xfId="0" applyFont="1"/>
    <xf numFmtId="0" fontId="2" fillId="0" borderId="1" xfId="0" applyFont="1" applyBorder="1"/>
    <xf numFmtId="0" fontId="2" fillId="0" borderId="2" xfId="0" applyFont="1" applyBorder="1"/>
    <xf numFmtId="0" fontId="0" fillId="0" borderId="0" xfId="0" applyAlignment="1">
      <alignment wrapText="1"/>
    </xf>
    <xf numFmtId="0" fontId="0" fillId="0" borderId="0" xfId="0" applyProtection="1">
      <protection locked="0"/>
    </xf>
    <xf numFmtId="0" fontId="0" fillId="0" borderId="0" xfId="0" applyAlignment="1">
      <alignment vertical="center" wrapText="1"/>
    </xf>
    <xf numFmtId="0" fontId="0" fillId="0" borderId="0" xfId="0" applyAlignment="1">
      <alignment vertical="center"/>
    </xf>
    <xf numFmtId="4" fontId="0" fillId="7" borderId="0" xfId="0" applyNumberFormat="1" applyFill="1" applyAlignment="1">
      <alignment vertical="center"/>
    </xf>
    <xf numFmtId="0" fontId="2" fillId="0" borderId="0" xfId="0" applyFont="1" applyAlignment="1">
      <alignment vertical="center"/>
    </xf>
    <xf numFmtId="0" fontId="0" fillId="0" borderId="0" xfId="0" applyAlignment="1">
      <alignment vertical="top" wrapText="1"/>
    </xf>
    <xf numFmtId="0" fontId="2" fillId="0" borderId="0" xfId="0" applyFont="1" applyAlignment="1">
      <alignment horizontal="center"/>
    </xf>
    <xf numFmtId="4" fontId="2" fillId="7" borderId="0" xfId="0" applyNumberFormat="1" applyFont="1" applyFill="1" applyAlignment="1">
      <alignment vertical="center"/>
    </xf>
    <xf numFmtId="0" fontId="9" fillId="0" borderId="0" xfId="0" applyFont="1" applyAlignment="1">
      <alignment vertical="center"/>
    </xf>
    <xf numFmtId="4" fontId="0" fillId="6" borderId="0" xfId="0" applyNumberFormat="1" applyFill="1" applyAlignment="1">
      <alignment vertical="center"/>
    </xf>
    <xf numFmtId="0" fontId="0" fillId="6" borderId="0" xfId="0" applyFill="1" applyAlignment="1">
      <alignment vertical="center"/>
    </xf>
    <xf numFmtId="4" fontId="2" fillId="0" borderId="0" xfId="0" applyNumberFormat="1" applyFont="1" applyAlignment="1">
      <alignment vertical="center"/>
    </xf>
    <xf numFmtId="14" fontId="2" fillId="2" borderId="12" xfId="0" applyNumberFormat="1" applyFont="1" applyFill="1" applyBorder="1" applyAlignment="1" applyProtection="1">
      <alignment horizontal="left"/>
      <protection locked="0"/>
    </xf>
    <xf numFmtId="0" fontId="10" fillId="0" borderId="0" xfId="0" applyFont="1"/>
    <xf numFmtId="0" fontId="4" fillId="4" borderId="6" xfId="0" applyFont="1" applyFill="1" applyBorder="1" applyAlignment="1">
      <alignment horizontal="center"/>
    </xf>
    <xf numFmtId="0" fontId="4" fillId="4" borderId="7" xfId="0" applyFont="1" applyFill="1" applyBorder="1" applyAlignment="1">
      <alignment horizontal="center"/>
    </xf>
    <xf numFmtId="0" fontId="4" fillId="4" borderId="8" xfId="0" applyFont="1" applyFill="1" applyBorder="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9" xfId="0" applyFont="1" applyFill="1" applyBorder="1" applyAlignment="1" applyProtection="1">
      <alignment horizontal="left"/>
      <protection locked="0"/>
    </xf>
    <xf numFmtId="0" fontId="2" fillId="2" borderId="11" xfId="0" applyFont="1" applyFill="1" applyBorder="1" applyAlignment="1" applyProtection="1">
      <alignment horizontal="left"/>
      <protection locked="0"/>
    </xf>
    <xf numFmtId="0" fontId="2" fillId="2" borderId="10" xfId="0" applyFont="1" applyFill="1" applyBorder="1" applyAlignment="1" applyProtection="1">
      <alignment horizontal="left"/>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wrapText="1"/>
    </xf>
  </cellXfs>
  <cellStyles count="1">
    <cellStyle name="Standard" xfId="0" builtinId="0"/>
  </cellStyles>
  <dxfs count="0"/>
  <tableStyles count="0" defaultTableStyle="TableStyleMedium2" defaultPivotStyle="PivotStyleLight16"/>
  <colors>
    <mruColors>
      <color rgb="FFFFF2CC"/>
      <color rgb="FFC659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761999</xdr:colOff>
      <xdr:row>8</xdr:row>
      <xdr:rowOff>0</xdr:rowOff>
    </xdr:from>
    <xdr:to>
      <xdr:col>9</xdr:col>
      <xdr:colOff>761999</xdr:colOff>
      <xdr:row>13</xdr:row>
      <xdr:rowOff>0</xdr:rowOff>
    </xdr:to>
    <xdr:sp macro="" textlink="">
      <xdr:nvSpPr>
        <xdr:cNvPr id="2" name="Textfeld 1">
          <a:extLst>
            <a:ext uri="{FF2B5EF4-FFF2-40B4-BE49-F238E27FC236}">
              <a16:creationId xmlns:a16="http://schemas.microsoft.com/office/drawing/2014/main" id="{43873CAF-F9C5-40AC-910D-0166542254A3}"/>
            </a:ext>
          </a:extLst>
        </xdr:cNvPr>
        <xdr:cNvSpPr txBox="1"/>
      </xdr:nvSpPr>
      <xdr:spPr>
        <a:xfrm>
          <a:off x="761999" y="1143000"/>
          <a:ext cx="6505575"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Die Arbeitsblätter</a:t>
          </a:r>
          <a:r>
            <a:rPr lang="de-DE" sz="1100" baseline="0"/>
            <a:t> sind nicht geschützt, sodass Formeln aus Versehen überschrieben werden können. Um das zu verhindern, können Sie das Arbeitsblatt schützen. Gehen Sie hierzu in das Menü "</a:t>
          </a:r>
          <a:r>
            <a:rPr lang="de-DE" sz="1100" b="1" i="1" baseline="0"/>
            <a:t>Überprüfen</a:t>
          </a:r>
          <a:r>
            <a:rPr lang="de-DE" sz="1100" baseline="0"/>
            <a:t>" und klicken in der Gruppe "</a:t>
          </a:r>
          <a:r>
            <a:rPr lang="de-DE" sz="1100" b="1" i="1" baseline="0"/>
            <a:t>Änderungen</a:t>
          </a:r>
          <a:r>
            <a:rPr lang="de-DE" sz="1100" baseline="0"/>
            <a:t>" auf "</a:t>
          </a:r>
          <a:r>
            <a:rPr lang="de-DE" sz="1100" b="1" i="1" baseline="0"/>
            <a:t>Blatt schützen</a:t>
          </a:r>
          <a:r>
            <a:rPr lang="de-DE" sz="1100" baseline="0"/>
            <a:t>". Das sich öffnende Dialogfelder können Sie ohne Änderungen mit "OK" bestätigen oder auch ein Passwort hinterlegen und dann bestätigen.</a:t>
          </a:r>
          <a:endParaRPr lang="de-DE" sz="1100"/>
        </a:p>
      </xdr:txBody>
    </xdr:sp>
    <xdr:clientData/>
  </xdr:twoCellAnchor>
  <xdr:twoCellAnchor>
    <xdr:from>
      <xdr:col>2</xdr:col>
      <xdr:colOff>0</xdr:colOff>
      <xdr:row>14</xdr:row>
      <xdr:rowOff>0</xdr:rowOff>
    </xdr:from>
    <xdr:to>
      <xdr:col>10</xdr:col>
      <xdr:colOff>0</xdr:colOff>
      <xdr:row>17</xdr:row>
      <xdr:rowOff>76200</xdr:rowOff>
    </xdr:to>
    <xdr:sp macro="" textlink="">
      <xdr:nvSpPr>
        <xdr:cNvPr id="5" name="Textfeld 4">
          <a:extLst>
            <a:ext uri="{FF2B5EF4-FFF2-40B4-BE49-F238E27FC236}">
              <a16:creationId xmlns:a16="http://schemas.microsoft.com/office/drawing/2014/main" id="{B83AB0BA-C703-41D9-8643-60ECC654DEB3}"/>
            </a:ext>
          </a:extLst>
        </xdr:cNvPr>
        <xdr:cNvSpPr txBox="1"/>
      </xdr:nvSpPr>
      <xdr:spPr>
        <a:xfrm>
          <a:off x="257175" y="2581275"/>
          <a:ext cx="650557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Bei allen eingegebenen</a:t>
          </a:r>
          <a:r>
            <a:rPr lang="de-DE" sz="1100" baseline="0"/>
            <a:t> Werten handelt es sich selbstverständlich nur um Beispiele, um Ihnen den Einstieg in die Anwendung etwa zu erleichtern. Nachdem Sie sich einen Überblick verschafft haben, überschreiben oder löschen Sie die Werte einfach.</a:t>
          </a:r>
          <a:endParaRPr lang="de-DE" sz="1100"/>
        </a:p>
      </xdr:txBody>
    </xdr:sp>
    <xdr:clientData/>
  </xdr:twoCellAnchor>
  <xdr:twoCellAnchor>
    <xdr:from>
      <xdr:col>2</xdr:col>
      <xdr:colOff>0</xdr:colOff>
      <xdr:row>22</xdr:row>
      <xdr:rowOff>0</xdr:rowOff>
    </xdr:from>
    <xdr:to>
      <xdr:col>10</xdr:col>
      <xdr:colOff>0</xdr:colOff>
      <xdr:row>64</xdr:row>
      <xdr:rowOff>60960</xdr:rowOff>
    </xdr:to>
    <xdr:sp macro="" textlink="">
      <xdr:nvSpPr>
        <xdr:cNvPr id="6" name="Textfeld 5">
          <a:extLst>
            <a:ext uri="{FF2B5EF4-FFF2-40B4-BE49-F238E27FC236}">
              <a16:creationId xmlns:a16="http://schemas.microsoft.com/office/drawing/2014/main" id="{8957E93A-6EA2-428A-AE73-D649014CECFA}"/>
            </a:ext>
          </a:extLst>
        </xdr:cNvPr>
        <xdr:cNvSpPr txBox="1"/>
      </xdr:nvSpPr>
      <xdr:spPr>
        <a:xfrm>
          <a:off x="335280" y="4213860"/>
          <a:ext cx="6751320" cy="438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0" i="0">
              <a:solidFill>
                <a:schemeClr val="dk1"/>
              </a:solidFill>
              <a:effectLst/>
              <a:latin typeface="+mn-lt"/>
              <a:ea typeface="+mn-ea"/>
              <a:cs typeface="+mn-cs"/>
            </a:rPr>
            <a:t>Laut dem Handelsgesetzbuch müssen große und mittlere Kapitalgesellschaften im</a:t>
          </a:r>
          <a:r>
            <a:rPr lang="de-DE" sz="1100" b="0" i="0" baseline="0">
              <a:solidFill>
                <a:schemeClr val="dk1"/>
              </a:solidFill>
              <a:effectLst/>
              <a:latin typeface="+mn-lt"/>
              <a:ea typeface="+mn-ea"/>
              <a:cs typeface="+mn-cs"/>
            </a:rPr>
            <a:t> Rahmen des Jahresabschlusses einen </a:t>
          </a:r>
          <a:r>
            <a:rPr lang="de-DE" sz="1100" b="0" i="0">
              <a:solidFill>
                <a:schemeClr val="dk1"/>
              </a:solidFill>
              <a:effectLst/>
              <a:latin typeface="+mn-lt"/>
              <a:ea typeface="+mn-ea"/>
              <a:cs typeface="+mn-cs"/>
            </a:rPr>
            <a:t>Anlagenspiegel zur Beobachtung des Anlagevermögens erstellen. Kleine Kapitalgesellschaften sind nach § 288 Abs. 1 HGB von dieser Pflicht befreit. Dennoch sollten auch kleine Kapitalgesellschaften,</a:t>
          </a:r>
          <a:r>
            <a:rPr lang="de-DE" sz="1100" b="0" i="0" baseline="0">
              <a:solidFill>
                <a:schemeClr val="dk1"/>
              </a:solidFill>
              <a:effectLst/>
              <a:latin typeface="+mn-lt"/>
              <a:ea typeface="+mn-ea"/>
              <a:cs typeface="+mn-cs"/>
            </a:rPr>
            <a:t> Einzelunternehmen und Personengesellschaften zum Ende des Jahres einen Anlagespiegel erstellen, um sich einen Überblick über Ihr Anlagevermögen zu verschaffen.</a:t>
          </a:r>
          <a:endParaRPr lang="de-DE" sz="1100"/>
        </a:p>
        <a:p>
          <a:endParaRPr lang="de-DE" sz="1100"/>
        </a:p>
        <a:p>
          <a:r>
            <a:rPr lang="de-DE" sz="1100"/>
            <a:t>Um den Anlagenspiegel</a:t>
          </a:r>
          <a:r>
            <a:rPr lang="de-DE" sz="1100" baseline="0"/>
            <a:t> zu erstellen, erfassen Sie in Zelle G4 zunächst die Firma Ihres Unternehmens und in Zelle G5 das Datum des Jahresabschlusses.</a:t>
          </a:r>
        </a:p>
        <a:p>
          <a:endParaRPr lang="de-DE" sz="1100" baseline="0"/>
        </a:p>
        <a:p>
          <a:r>
            <a:rPr lang="de-DE" sz="1100" baseline="0"/>
            <a:t>Der Anlagenspiegel enthält in den Zeilen die einzelnen Gruppen des Anlagevermögens, die unter Punkt A der Aktivseite in § 266 HGB aufgeführt sind. Nicht benötigte Zeilen können Sie ausblenden, zusätzlich benötigte Zeilen hinzufügen. In diesem Beispiel-Anlagespiegel sind in den Zellen D14 bis D34 die Bilanzpositionen und in den Zellen E14 bis E34 die dazugehörigen Bezeichnungen hinterlegt. Erfassen Sie dann zu jeder dieser Positionen die folgenden Werte:</a:t>
          </a:r>
        </a:p>
        <a:p>
          <a:endParaRPr lang="de-DE" sz="1100" baseline="0"/>
        </a:p>
        <a:p>
          <a:r>
            <a:rPr lang="de-DE" sz="1100" baseline="0"/>
            <a:t>Spalte G: Die Anschaffungs- oder Herstellungskosten zum 01.01. des Berichtsjahres (31.12. des Vorjahres)</a:t>
          </a:r>
        </a:p>
        <a:p>
          <a:r>
            <a:rPr lang="de-DE" sz="1100" baseline="0"/>
            <a:t>Spalte H: Die Zugänge im Laufe des Geschäftsjahres</a:t>
          </a:r>
        </a:p>
        <a:p>
          <a:r>
            <a:rPr lang="de-DE" sz="1100" baseline="0"/>
            <a:t>Spalte I: Die Abgänge im Laufe des Geschäftsjahres</a:t>
          </a:r>
        </a:p>
        <a:p>
          <a:r>
            <a:rPr lang="de-DE" sz="1100" baseline="0"/>
            <a:t>Spalte J: Die Umbuchungen im Laufe des Geschäftsjahres</a:t>
          </a:r>
        </a:p>
        <a:p>
          <a:r>
            <a:rPr lang="de-DE" sz="1100" b="1" baseline="0"/>
            <a:t>Spalte K</a:t>
          </a:r>
          <a:r>
            <a:rPr lang="de-DE" sz="1100" baseline="0"/>
            <a:t>: Die sich aus der Summe zum Ende des Geschäftsjahres ergebenden Anschaffungs- oder Herstellungskosten werden </a:t>
          </a:r>
          <a:r>
            <a:rPr lang="de-DE" sz="1100" b="1" baseline="0"/>
            <a:t>automatisch berechnet</a:t>
          </a:r>
          <a:r>
            <a:rPr lang="de-DE" sz="1100" baseline="0"/>
            <a:t>.</a:t>
          </a:r>
        </a:p>
        <a:p>
          <a:pPr marL="0" marR="0" lvl="0" indent="0" defTabSz="914400" eaLnBrk="1" fontAlgn="auto" latinLnBrk="0" hangingPunct="1">
            <a:lnSpc>
              <a:spcPct val="100000"/>
            </a:lnSpc>
            <a:spcBef>
              <a:spcPts val="0"/>
            </a:spcBef>
            <a:spcAft>
              <a:spcPts val="0"/>
            </a:spcAft>
            <a:buClrTx/>
            <a:buSzTx/>
            <a:buFontTx/>
            <a:buNone/>
            <a:tabLst/>
            <a:defRPr/>
          </a:pPr>
          <a:r>
            <a:rPr lang="de-DE" sz="1100" baseline="0"/>
            <a:t>Spalte L: </a:t>
          </a:r>
          <a:r>
            <a:rPr lang="de-DE" sz="1100" baseline="0">
              <a:solidFill>
                <a:schemeClr val="dk1"/>
              </a:solidFill>
              <a:effectLst/>
              <a:latin typeface="+mn-lt"/>
              <a:ea typeface="+mn-ea"/>
              <a:cs typeface="+mn-cs"/>
            </a:rPr>
            <a:t>Die kumulierten Abschreibungen zum 01.01. des Berichtsjahres (31.12. des Vorjahres)</a:t>
          </a:r>
          <a:endParaRPr lang="de-DE" sz="1100" b="0" i="0" u="none" strike="noStrik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b="0" i="0" u="none" strike="noStrike" baseline="0">
              <a:solidFill>
                <a:schemeClr val="dk1"/>
              </a:solidFill>
              <a:effectLst/>
              <a:latin typeface="+mn-lt"/>
              <a:ea typeface="+mn-ea"/>
              <a:cs typeface="+mn-cs"/>
            </a:rPr>
            <a:t>Spalte M: Die Abschreibungen im Laufe des Geschäftsjahres</a:t>
          </a:r>
        </a:p>
        <a:p>
          <a:pPr marL="0" marR="0" lvl="0" indent="0" defTabSz="914400" eaLnBrk="1" fontAlgn="auto" latinLnBrk="0" hangingPunct="1">
            <a:lnSpc>
              <a:spcPct val="100000"/>
            </a:lnSpc>
            <a:spcBef>
              <a:spcPts val="0"/>
            </a:spcBef>
            <a:spcAft>
              <a:spcPts val="0"/>
            </a:spcAft>
            <a:buClrTx/>
            <a:buSzTx/>
            <a:buFontTx/>
            <a:buNone/>
            <a:tabLst/>
            <a:defRPr/>
          </a:pPr>
          <a:r>
            <a:rPr lang="de-DE" sz="1100" b="0" i="0" u="none" strike="noStrike" baseline="0">
              <a:solidFill>
                <a:schemeClr val="dk1"/>
              </a:solidFill>
              <a:effectLst/>
              <a:latin typeface="+mn-lt"/>
              <a:ea typeface="+mn-ea"/>
              <a:cs typeface="+mn-cs"/>
            </a:rPr>
            <a:t>Spalte N: Die kumulierten Abschreibungen auf die Abgänge im Laufe des Geschäftsjahres</a:t>
          </a:r>
        </a:p>
        <a:p>
          <a:pPr marL="0" marR="0" lvl="0" indent="0" defTabSz="914400" eaLnBrk="1" fontAlgn="auto" latinLnBrk="0" hangingPunct="1">
            <a:lnSpc>
              <a:spcPct val="100000"/>
            </a:lnSpc>
            <a:spcBef>
              <a:spcPts val="0"/>
            </a:spcBef>
            <a:spcAft>
              <a:spcPts val="0"/>
            </a:spcAft>
            <a:buClrTx/>
            <a:buSzTx/>
            <a:buFontTx/>
            <a:buNone/>
            <a:tabLst/>
            <a:defRPr/>
          </a:pPr>
          <a:r>
            <a:rPr lang="de-DE" sz="1100" b="0" i="0" u="none" strike="noStrike" baseline="0">
              <a:solidFill>
                <a:schemeClr val="dk1"/>
              </a:solidFill>
              <a:effectLst/>
              <a:latin typeface="+mn-lt"/>
              <a:ea typeface="+mn-ea"/>
              <a:cs typeface="+mn-cs"/>
            </a:rPr>
            <a:t>Spalte O: Die Umbuchungen im Laufe des Geschäftsjahres</a:t>
          </a:r>
        </a:p>
        <a:p>
          <a:pPr marL="0" marR="0" lvl="0" indent="0" defTabSz="914400" eaLnBrk="1" fontAlgn="auto" latinLnBrk="0" hangingPunct="1">
            <a:lnSpc>
              <a:spcPct val="100000"/>
            </a:lnSpc>
            <a:spcBef>
              <a:spcPts val="0"/>
            </a:spcBef>
            <a:spcAft>
              <a:spcPts val="0"/>
            </a:spcAft>
            <a:buClrTx/>
            <a:buSzTx/>
            <a:buFontTx/>
            <a:buNone/>
            <a:tabLst/>
            <a:defRPr/>
          </a:pPr>
          <a:r>
            <a:rPr lang="de-DE" sz="1100" b="1" i="0" u="none" strike="noStrike" baseline="0">
              <a:solidFill>
                <a:schemeClr val="dk1"/>
              </a:solidFill>
              <a:effectLst/>
              <a:latin typeface="+mn-lt"/>
              <a:ea typeface="+mn-ea"/>
              <a:cs typeface="+mn-cs"/>
            </a:rPr>
            <a:t>Spalte P: </a:t>
          </a:r>
          <a:r>
            <a:rPr lang="de-DE" sz="1100" baseline="0">
              <a:solidFill>
                <a:schemeClr val="dk1"/>
              </a:solidFill>
              <a:effectLst/>
              <a:latin typeface="+mn-lt"/>
              <a:ea typeface="+mn-ea"/>
              <a:cs typeface="+mn-cs"/>
            </a:rPr>
            <a:t>Die sich aus der Summe ergebenden kumulierten Abschreibungen zum Ende des Geschäftsjahres werden </a:t>
          </a:r>
          <a:r>
            <a:rPr lang="de-DE" sz="1100" b="1" baseline="0">
              <a:solidFill>
                <a:schemeClr val="dk1"/>
              </a:solidFill>
              <a:effectLst/>
              <a:latin typeface="+mn-lt"/>
              <a:ea typeface="+mn-ea"/>
              <a:cs typeface="+mn-cs"/>
            </a:rPr>
            <a:t>automatisch berechnet</a:t>
          </a:r>
          <a:endParaRPr lang="de-DE" b="1">
            <a:effectLst/>
          </a:endParaRPr>
        </a:p>
        <a:p>
          <a:r>
            <a:rPr lang="de-DE" sz="1100" b="1" baseline="0"/>
            <a:t>Spalte R: </a:t>
          </a:r>
          <a:r>
            <a:rPr lang="de-DE" sz="1100" baseline="0"/>
            <a:t>Die Buchwerte zum Ende des Geschäftsjahres werden </a:t>
          </a:r>
          <a:r>
            <a:rPr lang="de-DE" sz="1100" b="1" baseline="0"/>
            <a:t>automatisch berechnet</a:t>
          </a:r>
        </a:p>
        <a:p>
          <a:r>
            <a:rPr lang="de-DE" sz="1100" b="1" baseline="0"/>
            <a:t>Spalte S: </a:t>
          </a:r>
          <a:r>
            <a:rPr lang="de-DE" sz="1100" baseline="0"/>
            <a:t>Die Buchwerte zum Ende des Vorjahres werden </a:t>
          </a:r>
          <a:r>
            <a:rPr lang="de-DE" sz="1100" b="1" baseline="0"/>
            <a:t>automatisch berechnet</a:t>
          </a:r>
        </a:p>
        <a:p>
          <a:endParaRPr lang="de-DE" sz="1100" baseline="0"/>
        </a:p>
        <a:p>
          <a:r>
            <a:rPr lang="de-DE" sz="1100" baseline="0"/>
            <a:t>Für den Ausdruck des Anlagespiegels ist im Fenster "Seite Einrichten" (Excel-Menü "Seitenlayout") im Register "Blatt" der "Schwarzweißdruck" aktiviert.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36</xdr:row>
      <xdr:rowOff>9525</xdr:rowOff>
    </xdr:from>
    <xdr:to>
      <xdr:col>19</xdr:col>
      <xdr:colOff>0</xdr:colOff>
      <xdr:row>36</xdr:row>
      <xdr:rowOff>9525</xdr:rowOff>
    </xdr:to>
    <xdr:cxnSp macro="">
      <xdr:nvCxnSpPr>
        <xdr:cNvPr id="3" name="Gerader Verbinder 2">
          <a:extLst>
            <a:ext uri="{FF2B5EF4-FFF2-40B4-BE49-F238E27FC236}">
              <a16:creationId xmlns:a16="http://schemas.microsoft.com/office/drawing/2014/main" id="{66A3FB71-4EAD-4DB4-B3E1-9A289B4D8A1E}"/>
            </a:ext>
          </a:extLst>
        </xdr:cNvPr>
        <xdr:cNvCxnSpPr/>
      </xdr:nvCxnSpPr>
      <xdr:spPr>
        <a:xfrm>
          <a:off x="285750" y="11287125"/>
          <a:ext cx="132969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37</xdr:row>
      <xdr:rowOff>9525</xdr:rowOff>
    </xdr:from>
    <xdr:to>
      <xdr:col>19</xdr:col>
      <xdr:colOff>0</xdr:colOff>
      <xdr:row>37</xdr:row>
      <xdr:rowOff>9525</xdr:rowOff>
    </xdr:to>
    <xdr:cxnSp macro="">
      <xdr:nvCxnSpPr>
        <xdr:cNvPr id="4" name="Gerader Verbinder 3">
          <a:extLst>
            <a:ext uri="{FF2B5EF4-FFF2-40B4-BE49-F238E27FC236}">
              <a16:creationId xmlns:a16="http://schemas.microsoft.com/office/drawing/2014/main" id="{036DB0D7-B302-4074-86D5-BD456C48ED2E}"/>
            </a:ext>
          </a:extLst>
        </xdr:cNvPr>
        <xdr:cNvCxnSpPr/>
      </xdr:nvCxnSpPr>
      <xdr:spPr>
        <a:xfrm>
          <a:off x="285750" y="11677650"/>
          <a:ext cx="132969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99A67-CE44-489B-ABE7-56856DA66654}">
  <sheetPr>
    <tabColor theme="9" tint="-0.249977111117893"/>
    <pageSetUpPr fitToPage="1"/>
  </sheetPr>
  <dimension ref="B1:K69"/>
  <sheetViews>
    <sheetView showGridLines="0" tabSelected="1" workbookViewId="0">
      <selection activeCell="G6" sqref="G6"/>
    </sheetView>
  </sheetViews>
  <sheetFormatPr baseColWidth="10" defaultRowHeight="14.4" x14ac:dyDescent="0.3"/>
  <cols>
    <col min="1" max="1" width="2" customWidth="1"/>
    <col min="2" max="2" width="2.88671875" customWidth="1"/>
    <col min="7" max="7" width="17.5546875" bestFit="1" customWidth="1"/>
    <col min="11" max="11" width="2.33203125" customWidth="1"/>
  </cols>
  <sheetData>
    <row r="1" spans="2:11" ht="15" thickBot="1" x14ac:dyDescent="0.35"/>
    <row r="2" spans="2:11" ht="21.6" thickBot="1" x14ac:dyDescent="0.45">
      <c r="B2" s="12" t="s">
        <v>16</v>
      </c>
      <c r="C2" s="13"/>
      <c r="D2" s="13"/>
      <c r="E2" s="13"/>
      <c r="F2" s="13"/>
      <c r="G2" s="13"/>
      <c r="H2" s="13"/>
      <c r="I2" s="13"/>
      <c r="J2" s="13"/>
      <c r="K2" s="14"/>
    </row>
    <row r="3" spans="2:11" x14ac:dyDescent="0.3">
      <c r="B3" s="4"/>
      <c r="K3" s="5"/>
    </row>
    <row r="4" spans="2:11" ht="18" x14ac:dyDescent="0.35">
      <c r="B4" s="4"/>
      <c r="C4" s="15" t="s">
        <v>10</v>
      </c>
      <c r="D4" s="16"/>
      <c r="E4" s="16"/>
      <c r="F4" s="16"/>
      <c r="G4" s="16"/>
      <c r="H4" s="16"/>
      <c r="I4" s="16"/>
      <c r="J4" s="16"/>
      <c r="K4" s="5"/>
    </row>
    <row r="5" spans="2:11" x14ac:dyDescent="0.3">
      <c r="B5" s="4"/>
      <c r="K5" s="5"/>
    </row>
    <row r="6" spans="2:11" x14ac:dyDescent="0.3">
      <c r="B6" s="4"/>
      <c r="C6" t="s">
        <v>11</v>
      </c>
      <c r="G6" s="9" t="s">
        <v>13</v>
      </c>
      <c r="K6" s="5"/>
    </row>
    <row r="7" spans="2:11" x14ac:dyDescent="0.3">
      <c r="B7" s="4"/>
      <c r="C7" t="s">
        <v>12</v>
      </c>
      <c r="G7" s="10" t="s">
        <v>14</v>
      </c>
      <c r="K7" s="5"/>
    </row>
    <row r="8" spans="2:11" x14ac:dyDescent="0.3">
      <c r="B8" s="4"/>
      <c r="K8" s="5"/>
    </row>
    <row r="9" spans="2:11" x14ac:dyDescent="0.3">
      <c r="B9" s="4"/>
      <c r="K9" s="5"/>
    </row>
    <row r="10" spans="2:11" x14ac:dyDescent="0.3">
      <c r="B10" s="4"/>
      <c r="K10" s="5"/>
    </row>
    <row r="11" spans="2:11" x14ac:dyDescent="0.3">
      <c r="B11" s="4"/>
      <c r="K11" s="5"/>
    </row>
    <row r="12" spans="2:11" x14ac:dyDescent="0.3">
      <c r="B12" s="4"/>
      <c r="K12" s="5"/>
    </row>
    <row r="13" spans="2:11" x14ac:dyDescent="0.3">
      <c r="B13" s="4"/>
      <c r="K13" s="5"/>
    </row>
    <row r="14" spans="2:11" x14ac:dyDescent="0.3">
      <c r="B14" s="4"/>
      <c r="K14" s="5"/>
    </row>
    <row r="15" spans="2:11" x14ac:dyDescent="0.3">
      <c r="B15" s="4"/>
      <c r="K15" s="5"/>
    </row>
    <row r="16" spans="2:11" x14ac:dyDescent="0.3">
      <c r="B16" s="4"/>
      <c r="K16" s="5"/>
    </row>
    <row r="17" spans="2:11" x14ac:dyDescent="0.3">
      <c r="B17" s="4"/>
      <c r="K17" s="5"/>
    </row>
    <row r="18" spans="2:11" x14ac:dyDescent="0.3">
      <c r="B18" s="4"/>
      <c r="K18" s="5"/>
    </row>
    <row r="19" spans="2:11" ht="18" x14ac:dyDescent="0.35">
      <c r="B19" s="4"/>
      <c r="C19" s="15" t="s">
        <v>15</v>
      </c>
      <c r="D19" s="16"/>
      <c r="E19" s="16"/>
      <c r="F19" s="16"/>
      <c r="G19" s="16"/>
      <c r="H19" s="16"/>
      <c r="I19" s="16"/>
      <c r="J19" s="16"/>
      <c r="K19" s="5"/>
    </row>
    <row r="20" spans="2:11" x14ac:dyDescent="0.3">
      <c r="B20" s="4"/>
      <c r="K20" s="5"/>
    </row>
    <row r="21" spans="2:11" x14ac:dyDescent="0.3">
      <c r="B21" s="4"/>
      <c r="C21" s="17" t="s">
        <v>70</v>
      </c>
      <c r="D21" s="17"/>
      <c r="E21" s="17"/>
      <c r="F21" s="17"/>
      <c r="K21" s="5"/>
    </row>
    <row r="22" spans="2:11" x14ac:dyDescent="0.3">
      <c r="B22" s="4"/>
      <c r="K22" s="5"/>
    </row>
    <row r="23" spans="2:11" x14ac:dyDescent="0.3">
      <c r="B23" s="4"/>
      <c r="K23" s="5"/>
    </row>
    <row r="24" spans="2:11" x14ac:dyDescent="0.3">
      <c r="B24" s="4"/>
      <c r="K24" s="5"/>
    </row>
    <row r="25" spans="2:11" x14ac:dyDescent="0.3">
      <c r="B25" s="4"/>
      <c r="K25" s="5"/>
    </row>
    <row r="26" spans="2:11" x14ac:dyDescent="0.3">
      <c r="B26" s="4"/>
      <c r="K26" s="5"/>
    </row>
    <row r="27" spans="2:11" x14ac:dyDescent="0.3">
      <c r="B27" s="4"/>
      <c r="K27" s="5"/>
    </row>
    <row r="28" spans="2:11" x14ac:dyDescent="0.3">
      <c r="B28" s="4"/>
      <c r="K28" s="5"/>
    </row>
    <row r="29" spans="2:11" x14ac:dyDescent="0.3">
      <c r="B29" s="4"/>
      <c r="K29" s="5"/>
    </row>
    <row r="30" spans="2:11" x14ac:dyDescent="0.3">
      <c r="B30" s="4"/>
      <c r="K30" s="5"/>
    </row>
    <row r="31" spans="2:11" x14ac:dyDescent="0.3">
      <c r="B31" s="4"/>
      <c r="K31" s="5"/>
    </row>
    <row r="32" spans="2:11" x14ac:dyDescent="0.3">
      <c r="B32" s="4"/>
      <c r="K32" s="5"/>
    </row>
    <row r="33" spans="2:11" x14ac:dyDescent="0.3">
      <c r="B33" s="4"/>
      <c r="K33" s="5"/>
    </row>
    <row r="34" spans="2:11" x14ac:dyDescent="0.3">
      <c r="B34" s="4"/>
      <c r="K34" s="5"/>
    </row>
    <row r="35" spans="2:11" x14ac:dyDescent="0.3">
      <c r="B35" s="4"/>
      <c r="K35" s="5"/>
    </row>
    <row r="36" spans="2:11" x14ac:dyDescent="0.3">
      <c r="B36" s="4"/>
      <c r="K36" s="5"/>
    </row>
    <row r="37" spans="2:11" x14ac:dyDescent="0.3">
      <c r="B37" s="4"/>
      <c r="K37" s="5"/>
    </row>
    <row r="38" spans="2:11" x14ac:dyDescent="0.3">
      <c r="B38" s="4"/>
      <c r="K38" s="5"/>
    </row>
    <row r="39" spans="2:11" x14ac:dyDescent="0.3">
      <c r="B39" s="4"/>
      <c r="K39" s="5"/>
    </row>
    <row r="40" spans="2:11" x14ac:dyDescent="0.3">
      <c r="B40" s="4"/>
      <c r="K40" s="5"/>
    </row>
    <row r="41" spans="2:11" x14ac:dyDescent="0.3">
      <c r="B41" s="4"/>
      <c r="K41" s="5"/>
    </row>
    <row r="42" spans="2:11" x14ac:dyDescent="0.3">
      <c r="B42" s="4"/>
      <c r="K42" s="5"/>
    </row>
    <row r="43" spans="2:11" x14ac:dyDescent="0.3">
      <c r="B43" s="4"/>
      <c r="K43" s="5"/>
    </row>
    <row r="44" spans="2:11" x14ac:dyDescent="0.3">
      <c r="B44" s="4"/>
      <c r="K44" s="5"/>
    </row>
    <row r="45" spans="2:11" x14ac:dyDescent="0.3">
      <c r="B45" s="4"/>
      <c r="K45" s="5"/>
    </row>
    <row r="46" spans="2:11" x14ac:dyDescent="0.3">
      <c r="B46" s="4"/>
      <c r="K46" s="5"/>
    </row>
    <row r="47" spans="2:11" x14ac:dyDescent="0.3">
      <c r="B47" s="4"/>
      <c r="K47" s="5"/>
    </row>
    <row r="48" spans="2:11" x14ac:dyDescent="0.3">
      <c r="B48" s="4"/>
      <c r="K48" s="5"/>
    </row>
    <row r="49" spans="2:11" x14ac:dyDescent="0.3">
      <c r="B49" s="4"/>
      <c r="K49" s="5"/>
    </row>
    <row r="50" spans="2:11" ht="9" customHeight="1" x14ac:dyDescent="0.3">
      <c r="B50" s="4"/>
      <c r="K50" s="5"/>
    </row>
    <row r="51" spans="2:11" x14ac:dyDescent="0.3">
      <c r="B51" s="4"/>
      <c r="K51" s="5"/>
    </row>
    <row r="52" spans="2:11" x14ac:dyDescent="0.3">
      <c r="B52" s="4"/>
      <c r="K52" s="5"/>
    </row>
    <row r="53" spans="2:11" x14ac:dyDescent="0.3">
      <c r="B53" s="4"/>
      <c r="K53" s="5"/>
    </row>
    <row r="54" spans="2:11" hidden="1" x14ac:dyDescent="0.3">
      <c r="B54" s="4"/>
      <c r="K54" s="5"/>
    </row>
    <row r="55" spans="2:11" hidden="1" x14ac:dyDescent="0.3">
      <c r="B55" s="4"/>
      <c r="K55" s="5"/>
    </row>
    <row r="56" spans="2:11" hidden="1" x14ac:dyDescent="0.3">
      <c r="B56" s="4"/>
      <c r="K56" s="5"/>
    </row>
    <row r="57" spans="2:11" hidden="1" x14ac:dyDescent="0.3">
      <c r="B57" s="4"/>
      <c r="K57" s="5"/>
    </row>
    <row r="58" spans="2:11" hidden="1" x14ac:dyDescent="0.3">
      <c r="B58" s="4"/>
      <c r="K58" s="5"/>
    </row>
    <row r="59" spans="2:11" hidden="1" x14ac:dyDescent="0.3">
      <c r="B59" s="4"/>
      <c r="K59" s="5"/>
    </row>
    <row r="60" spans="2:11" hidden="1" x14ac:dyDescent="0.3">
      <c r="B60" s="4"/>
      <c r="K60" s="5"/>
    </row>
    <row r="61" spans="2:11" hidden="1" x14ac:dyDescent="0.3">
      <c r="B61" s="4"/>
      <c r="K61" s="5"/>
    </row>
    <row r="62" spans="2:11" hidden="1" x14ac:dyDescent="0.3">
      <c r="B62" s="4"/>
      <c r="K62" s="5"/>
    </row>
    <row r="63" spans="2:11" x14ac:dyDescent="0.3">
      <c r="B63" s="4"/>
      <c r="K63" s="5"/>
    </row>
    <row r="64" spans="2:11" hidden="1" x14ac:dyDescent="0.3">
      <c r="B64" s="4"/>
      <c r="K64" s="5"/>
    </row>
    <row r="65" spans="2:11" ht="15" thickBot="1" x14ac:dyDescent="0.35">
      <c r="B65" s="6"/>
      <c r="C65" s="7"/>
      <c r="D65" s="7"/>
      <c r="E65" s="7"/>
      <c r="F65" s="7"/>
      <c r="G65" s="7"/>
      <c r="H65" s="7"/>
      <c r="I65" s="7"/>
      <c r="J65" s="7"/>
      <c r="K65" s="8"/>
    </row>
    <row r="66" spans="2:11" ht="8.25" customHeight="1" x14ac:dyDescent="0.3"/>
    <row r="67" spans="2:11" x14ac:dyDescent="0.3">
      <c r="B67" s="11" t="s">
        <v>17</v>
      </c>
    </row>
    <row r="68" spans="2:11" x14ac:dyDescent="0.3">
      <c r="B68" s="11" t="s">
        <v>18</v>
      </c>
    </row>
    <row r="69" spans="2:11" x14ac:dyDescent="0.3">
      <c r="B69" s="11" t="s">
        <v>19</v>
      </c>
    </row>
  </sheetData>
  <printOptions horizontalCentered="1"/>
  <pageMargins left="0.39370078740157483" right="0.39370078740157483" top="0.59055118110236227" bottom="0.59055118110236227"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3C313-CEAA-412F-BC50-79CEC17EF95C}">
  <sheetPr>
    <tabColor theme="7" tint="0.39997558519241921"/>
    <pageSetUpPr fitToPage="1"/>
  </sheetPr>
  <dimension ref="B1:AH47"/>
  <sheetViews>
    <sheetView showGridLines="0" zoomScale="90" zoomScaleNormal="90" workbookViewId="0">
      <selection activeCell="G4" sqref="G4:J4"/>
    </sheetView>
  </sheetViews>
  <sheetFormatPr baseColWidth="10" defaultRowHeight="14.4" x14ac:dyDescent="0.3"/>
  <cols>
    <col min="1" max="1" width="1.6640625" customWidth="1"/>
    <col min="2" max="2" width="0.88671875" customWidth="1"/>
    <col min="3" max="3" width="1.6640625" customWidth="1"/>
    <col min="4" max="4" width="7.109375" customWidth="1"/>
    <col min="5" max="5" width="47.33203125" customWidth="1"/>
    <col min="6" max="6" width="1.5546875" customWidth="1"/>
    <col min="7" max="10" width="12.6640625" customWidth="1"/>
    <col min="11" max="11" width="13.88671875" bestFit="1" customWidth="1"/>
    <col min="12" max="16" width="12.6640625" customWidth="1"/>
    <col min="17" max="17" width="1.5546875" customWidth="1"/>
    <col min="18" max="19" width="12.6640625" customWidth="1"/>
    <col min="20" max="20" width="15.6640625" hidden="1" customWidth="1"/>
    <col min="21" max="21" width="1.88671875" customWidth="1"/>
    <col min="22" max="22" width="1.109375" customWidth="1"/>
    <col min="25" max="27" width="11.5546875" hidden="1" customWidth="1"/>
    <col min="28" max="29" width="2" hidden="1" customWidth="1"/>
    <col min="30" max="34" width="11.5546875" hidden="1" customWidth="1"/>
    <col min="35" max="36" width="11.5546875" customWidth="1"/>
    <col min="37" max="38" width="11.44140625" customWidth="1"/>
  </cols>
  <sheetData>
    <row r="1" spans="2:31" ht="15" thickBot="1" x14ac:dyDescent="0.35"/>
    <row r="2" spans="2:31" ht="18.600000000000001" thickBot="1" x14ac:dyDescent="0.4">
      <c r="B2" s="36" t="str">
        <f>AD6</f>
        <v>Analgenspiegel der Schmidt KG zum 31.12.2022</v>
      </c>
      <c r="C2" s="37"/>
      <c r="D2" s="37"/>
      <c r="E2" s="37"/>
      <c r="F2" s="37"/>
      <c r="G2" s="37"/>
      <c r="H2" s="37"/>
      <c r="I2" s="37"/>
      <c r="J2" s="37"/>
      <c r="K2" s="37"/>
      <c r="L2" s="37"/>
      <c r="M2" s="37"/>
      <c r="N2" s="37"/>
      <c r="O2" s="37"/>
      <c r="P2" s="37"/>
      <c r="Q2" s="37"/>
      <c r="R2" s="37"/>
      <c r="S2" s="37"/>
      <c r="T2" s="37"/>
      <c r="U2" s="37"/>
      <c r="V2" s="38"/>
    </row>
    <row r="3" spans="2:31" x14ac:dyDescent="0.3">
      <c r="B3" s="4"/>
      <c r="V3" s="5"/>
    </row>
    <row r="4" spans="2:31" x14ac:dyDescent="0.3">
      <c r="B4" s="4"/>
      <c r="D4" s="22" t="s">
        <v>0</v>
      </c>
      <c r="G4" s="41" t="s">
        <v>21</v>
      </c>
      <c r="H4" s="42"/>
      <c r="I4" s="42"/>
      <c r="J4" s="43"/>
      <c r="V4" s="5"/>
      <c r="AA4" s="1">
        <f>+IF(G4="",0,1)</f>
        <v>1</v>
      </c>
      <c r="AD4" t="s">
        <v>8</v>
      </c>
      <c r="AE4" t="s">
        <v>9</v>
      </c>
    </row>
    <row r="5" spans="2:31" x14ac:dyDescent="0.3">
      <c r="B5" s="4"/>
      <c r="D5" s="22" t="s">
        <v>20</v>
      </c>
      <c r="G5" s="34">
        <v>44926</v>
      </c>
      <c r="H5" s="18"/>
      <c r="I5" s="18"/>
      <c r="J5" s="18"/>
      <c r="V5" s="5"/>
      <c r="Y5">
        <f ca="1">+IF(ISNUMBER(G5),YEAR(G5),YEAR(TODAY())-1)</f>
        <v>2022</v>
      </c>
      <c r="Z5" t="str">
        <f ca="1">+"31.12."&amp;Y5</f>
        <v>31.12.2022</v>
      </c>
      <c r="AA5" s="1">
        <f>+IF(ISNUMBER(G5),1,0)</f>
        <v>1</v>
      </c>
      <c r="AD5" s="2" t="str">
        <f>IF(ISNUMBER(G5),DAY(G5)&amp;"."&amp;MONTH(G5)&amp;"."&amp;YEAR(G5),"")</f>
        <v>31.12.2022</v>
      </c>
      <c r="AE5" s="2" t="str">
        <f>IF(ISNUMBER(G5),DAY(G5)&amp;"."&amp;MONTH(G5)&amp;"."&amp;YEAR(G5)-1,"")</f>
        <v>31.12.2021</v>
      </c>
    </row>
    <row r="6" spans="2:31" x14ac:dyDescent="0.3">
      <c r="B6" s="4"/>
      <c r="V6" s="5"/>
      <c r="Y6">
        <f ca="1">+Y5-1</f>
        <v>2021</v>
      </c>
      <c r="Z6" t="str">
        <f ca="1">+"01.01."&amp;Y5</f>
        <v>01.01.2022</v>
      </c>
      <c r="AA6" s="2">
        <f>+SUM(AA4:AA5)</f>
        <v>2</v>
      </c>
      <c r="AB6" s="1">
        <v>2</v>
      </c>
      <c r="AC6" s="2">
        <f>+IF(AA6=AB6,1,0)</f>
        <v>1</v>
      </c>
      <c r="AD6" s="2" t="str">
        <f>+IF(AC6=1,"Analgenspiegel der "&amp;G4&amp;" zum "&amp;AD5,"Anlagenspiegel")</f>
        <v>Analgenspiegel der Schmidt KG zum 31.12.2022</v>
      </c>
    </row>
    <row r="7" spans="2:31" x14ac:dyDescent="0.3">
      <c r="B7" s="4"/>
      <c r="V7" s="5"/>
      <c r="Z7" t="str">
        <f ca="1">+"31.12."&amp;Y6</f>
        <v>31.12.2021</v>
      </c>
    </row>
    <row r="8" spans="2:31" ht="25.8" x14ac:dyDescent="0.5">
      <c r="B8" s="4"/>
      <c r="D8" s="35" t="str">
        <f>+AD6</f>
        <v>Analgenspiegel der Schmidt KG zum 31.12.2022</v>
      </c>
      <c r="V8" s="5"/>
    </row>
    <row r="9" spans="2:31" ht="24.75" customHeight="1" x14ac:dyDescent="0.3">
      <c r="B9" s="4"/>
      <c r="D9" s="21"/>
      <c r="V9" s="5"/>
      <c r="Y9">
        <f>+IF(AND(ISNUMBER(E7),ISNUMBER(E8),ISNUMBER(E9)),1,0)</f>
        <v>0</v>
      </c>
    </row>
    <row r="10" spans="2:31" s="18" customFormat="1" x14ac:dyDescent="0.3">
      <c r="B10" s="19"/>
      <c r="D10" s="46" t="s">
        <v>65</v>
      </c>
      <c r="E10" s="45" t="s">
        <v>22</v>
      </c>
      <c r="G10" s="28" t="s">
        <v>30</v>
      </c>
      <c r="H10" s="40" t="s">
        <v>31</v>
      </c>
      <c r="I10" s="40" t="s">
        <v>32</v>
      </c>
      <c r="J10" s="28" t="s">
        <v>67</v>
      </c>
      <c r="K10" s="28" t="s">
        <v>30</v>
      </c>
      <c r="L10" s="28" t="s">
        <v>33</v>
      </c>
      <c r="M10" s="39" t="s">
        <v>69</v>
      </c>
      <c r="N10" s="40" t="s">
        <v>32</v>
      </c>
      <c r="O10" s="28" t="s">
        <v>67</v>
      </c>
      <c r="P10" s="28" t="s">
        <v>33</v>
      </c>
      <c r="R10" s="28" t="s">
        <v>34</v>
      </c>
      <c r="S10" s="28" t="s">
        <v>34</v>
      </c>
      <c r="V10" s="20"/>
    </row>
    <row r="11" spans="2:31" s="18" customFormat="1" x14ac:dyDescent="0.3">
      <c r="B11" s="19"/>
      <c r="D11" s="28" t="s">
        <v>66</v>
      </c>
      <c r="E11" s="45"/>
      <c r="G11" s="28" t="str">
        <f ca="1">+$Z$6</f>
        <v>01.01.2022</v>
      </c>
      <c r="H11" s="40"/>
      <c r="I11" s="40"/>
      <c r="J11" s="28" t="s">
        <v>68</v>
      </c>
      <c r="K11" s="28" t="str">
        <f ca="1">+$Z$5</f>
        <v>31.12.2022</v>
      </c>
      <c r="L11" s="28" t="str">
        <f ca="1">+$Z$6</f>
        <v>01.01.2022</v>
      </c>
      <c r="M11" s="40"/>
      <c r="N11" s="40"/>
      <c r="O11" s="28" t="s">
        <v>68</v>
      </c>
      <c r="P11" s="28" t="str">
        <f ca="1">+$Z$5</f>
        <v>31.12.2022</v>
      </c>
      <c r="R11" s="28" t="str">
        <f ca="1">+$Z$5</f>
        <v>31.12.2022</v>
      </c>
      <c r="S11" s="28" t="str">
        <f ca="1">+Z7</f>
        <v>31.12.2021</v>
      </c>
      <c r="V11" s="20"/>
      <c r="Z11" s="18">
        <f ca="1">+YEAR(TODAY())-5</f>
        <v>2018</v>
      </c>
    </row>
    <row r="12" spans="2:31" s="18" customFormat="1" ht="9.75" customHeight="1" x14ac:dyDescent="0.3">
      <c r="B12" s="19"/>
      <c r="C12"/>
      <c r="F12"/>
      <c r="H12"/>
      <c r="I12"/>
      <c r="J12"/>
      <c r="K12"/>
      <c r="L12"/>
      <c r="M12"/>
      <c r="N12"/>
      <c r="O12"/>
      <c r="P12"/>
      <c r="Q12"/>
      <c r="R12"/>
      <c r="S12"/>
      <c r="T12"/>
      <c r="U12"/>
      <c r="V12" s="20"/>
      <c r="Z12"/>
    </row>
    <row r="13" spans="2:31" s="18" customFormat="1" ht="30" customHeight="1" x14ac:dyDescent="0.3">
      <c r="B13" s="19"/>
      <c r="C13"/>
      <c r="D13" s="30" t="s">
        <v>39</v>
      </c>
      <c r="F13"/>
      <c r="H13"/>
      <c r="I13"/>
      <c r="J13"/>
      <c r="K13"/>
      <c r="L13"/>
      <c r="M13"/>
      <c r="N13"/>
      <c r="O13"/>
      <c r="P13"/>
      <c r="Q13"/>
      <c r="R13"/>
      <c r="S13"/>
      <c r="T13"/>
      <c r="U13"/>
      <c r="V13" s="20"/>
      <c r="Z13"/>
    </row>
    <row r="14" spans="2:31" ht="30" customHeight="1" x14ac:dyDescent="0.3">
      <c r="B14" s="4"/>
      <c r="D14" s="27" t="s">
        <v>23</v>
      </c>
      <c r="E14" s="23" t="s">
        <v>24</v>
      </c>
      <c r="G14" s="31">
        <v>3548301.2</v>
      </c>
      <c r="H14" s="31">
        <v>6671.51</v>
      </c>
      <c r="I14" s="32"/>
      <c r="J14" s="32"/>
      <c r="K14" s="25">
        <f>+IF(ISNUMBER(G14),G14+H14-I14+J14,"")</f>
        <v>3554972.71</v>
      </c>
      <c r="L14" s="31">
        <v>1825975.24</v>
      </c>
      <c r="M14" s="31">
        <v>336386.51</v>
      </c>
      <c r="N14" s="32"/>
      <c r="O14" s="32"/>
      <c r="P14" s="25">
        <f>+IF(ISNUMBER(L14),L14+M14-N14+O14,0)</f>
        <v>2162361.75</v>
      </c>
      <c r="R14" s="25">
        <f>IF(ISERROR(K14-P14),0,K14-P14)</f>
        <v>1392610.96</v>
      </c>
      <c r="S14" s="25">
        <f>+G14-L14</f>
        <v>1722325.9600000002</v>
      </c>
      <c r="V14" s="5"/>
      <c r="Z14">
        <f ca="1">+Z11+1</f>
        <v>2019</v>
      </c>
    </row>
    <row r="15" spans="2:31" ht="30" customHeight="1" x14ac:dyDescent="0.3">
      <c r="B15" s="4"/>
      <c r="D15" s="27" t="s">
        <v>35</v>
      </c>
      <c r="E15" s="23" t="s">
        <v>25</v>
      </c>
      <c r="G15" s="31">
        <v>308762.55</v>
      </c>
      <c r="H15" s="31">
        <v>299090.21999999997</v>
      </c>
      <c r="I15" s="32"/>
      <c r="J15" s="32"/>
      <c r="K15" s="25">
        <f t="shared" ref="K15:K19" si="0">+IF(ISNUMBER(G15),G15+H15-I15+J15,"")</f>
        <v>607852.77</v>
      </c>
      <c r="L15" s="32">
        <v>0</v>
      </c>
      <c r="M15" s="32"/>
      <c r="N15" s="32"/>
      <c r="O15" s="32"/>
      <c r="P15" s="25">
        <f t="shared" ref="P15:P18" si="1">+IF(ISNUMBER(L15),L15+M15-N15+O15,0)</f>
        <v>0</v>
      </c>
      <c r="R15" s="25">
        <f t="shared" ref="R15:R18" si="2">IF(ISERROR(K15-P15),0,K15-P15)</f>
        <v>607852.77</v>
      </c>
      <c r="S15" s="25">
        <f t="shared" ref="S15:S18" si="3">+G15-L15</f>
        <v>308762.55</v>
      </c>
      <c r="V15" s="5"/>
      <c r="Z15">
        <f t="shared" ref="Z15:Z17" ca="1" si="4">+Z14+1</f>
        <v>2020</v>
      </c>
    </row>
    <row r="16" spans="2:31" ht="30" customHeight="1" x14ac:dyDescent="0.3">
      <c r="B16" s="4"/>
      <c r="D16" s="27" t="s">
        <v>36</v>
      </c>
      <c r="E16" s="23" t="s">
        <v>26</v>
      </c>
      <c r="G16" s="31">
        <v>2601233.1</v>
      </c>
      <c r="H16" s="31">
        <v>33634.589999999997</v>
      </c>
      <c r="I16" s="32"/>
      <c r="J16" s="32"/>
      <c r="K16" s="25">
        <f t="shared" si="0"/>
        <v>2634867.69</v>
      </c>
      <c r="L16" s="31">
        <v>2376230.1</v>
      </c>
      <c r="M16" s="31">
        <v>91745.59</v>
      </c>
      <c r="N16" s="32"/>
      <c r="O16" s="32"/>
      <c r="P16" s="25">
        <f t="shared" si="1"/>
        <v>2467975.69</v>
      </c>
      <c r="R16" s="25">
        <f t="shared" si="2"/>
        <v>166892</v>
      </c>
      <c r="S16" s="25">
        <f t="shared" si="3"/>
        <v>225003</v>
      </c>
      <c r="V16" s="5"/>
      <c r="Z16">
        <f t="shared" ca="1" si="4"/>
        <v>2021</v>
      </c>
    </row>
    <row r="17" spans="2:26" ht="30" customHeight="1" x14ac:dyDescent="0.3">
      <c r="B17" s="4"/>
      <c r="D17" s="23" t="s">
        <v>37</v>
      </c>
      <c r="E17" s="23" t="s">
        <v>27</v>
      </c>
      <c r="G17" s="31">
        <v>50000</v>
      </c>
      <c r="H17" s="32"/>
      <c r="I17" s="32"/>
      <c r="J17" s="32"/>
      <c r="K17" s="25">
        <f t="shared" si="0"/>
        <v>50000</v>
      </c>
      <c r="L17" s="31">
        <v>50000</v>
      </c>
      <c r="M17" s="32"/>
      <c r="N17" s="32"/>
      <c r="O17" s="32"/>
      <c r="P17" s="25">
        <f t="shared" si="1"/>
        <v>50000</v>
      </c>
      <c r="R17" s="25">
        <f t="shared" si="2"/>
        <v>0</v>
      </c>
      <c r="S17" s="25">
        <f t="shared" si="3"/>
        <v>0</v>
      </c>
      <c r="V17" s="5"/>
      <c r="Z17">
        <f t="shared" ca="1" si="4"/>
        <v>2022</v>
      </c>
    </row>
    <row r="18" spans="2:26" ht="30" customHeight="1" x14ac:dyDescent="0.3">
      <c r="B18" s="4"/>
      <c r="D18" s="23" t="s">
        <v>38</v>
      </c>
      <c r="E18" s="23" t="s">
        <v>28</v>
      </c>
      <c r="G18" s="31">
        <v>56565.84</v>
      </c>
      <c r="H18" s="32"/>
      <c r="I18" s="32"/>
      <c r="J18" s="32"/>
      <c r="K18" s="25">
        <f t="shared" si="0"/>
        <v>56565.84</v>
      </c>
      <c r="L18" s="31">
        <v>56565.84</v>
      </c>
      <c r="M18" s="32"/>
      <c r="N18" s="32"/>
      <c r="O18" s="32"/>
      <c r="P18" s="25">
        <f t="shared" si="1"/>
        <v>56565.84</v>
      </c>
      <c r="R18" s="25">
        <f t="shared" si="2"/>
        <v>0</v>
      </c>
      <c r="S18" s="25">
        <f t="shared" si="3"/>
        <v>0</v>
      </c>
      <c r="V18" s="5"/>
    </row>
    <row r="19" spans="2:26" s="18" customFormat="1" ht="30" customHeight="1" x14ac:dyDescent="0.3">
      <c r="B19" s="19"/>
      <c r="D19" s="44" t="s">
        <v>29</v>
      </c>
      <c r="E19" s="44"/>
      <c r="G19" s="29">
        <f>+SUM(G14:G18)</f>
        <v>6564862.6899999995</v>
      </c>
      <c r="H19" s="29">
        <f t="shared" ref="H19:J19" si="5">+SUM(H14:H18)</f>
        <v>339396.31999999995</v>
      </c>
      <c r="I19" s="29">
        <f t="shared" si="5"/>
        <v>0</v>
      </c>
      <c r="J19" s="29">
        <f t="shared" si="5"/>
        <v>0</v>
      </c>
      <c r="K19" s="29">
        <f t="shared" si="0"/>
        <v>6904259.0099999998</v>
      </c>
      <c r="L19" s="29">
        <f t="shared" ref="L19" si="6">+SUM(L14:L18)</f>
        <v>4308771.18</v>
      </c>
      <c r="M19" s="29">
        <f t="shared" ref="M19" si="7">+SUM(M14:M18)</f>
        <v>428132.1</v>
      </c>
      <c r="N19" s="29">
        <f t="shared" ref="N19" si="8">+SUM(N14:N18)</f>
        <v>0</v>
      </c>
      <c r="O19" s="29">
        <f t="shared" ref="O19" si="9">+SUM(O14:O18)</f>
        <v>0</v>
      </c>
      <c r="P19" s="29">
        <f t="shared" ref="P19" si="10">+IF(ISNUMBER(L19),L19+M19-N19+O19,"")</f>
        <v>4736903.2799999993</v>
      </c>
      <c r="R19" s="29">
        <f t="shared" ref="R19" si="11">+SUM(R14:R18)</f>
        <v>2167355.73</v>
      </c>
      <c r="S19" s="29">
        <f t="shared" ref="S19" si="12">+SUM(S14:S18)</f>
        <v>2256091.5100000002</v>
      </c>
      <c r="V19" s="20"/>
    </row>
    <row r="20" spans="2:26" ht="9" customHeight="1" x14ac:dyDescent="0.3">
      <c r="B20" s="4"/>
      <c r="D20" s="21"/>
      <c r="E20" s="21"/>
      <c r="V20" s="5"/>
    </row>
    <row r="21" spans="2:26" ht="24.75" customHeight="1" x14ac:dyDescent="0.3">
      <c r="B21" s="4"/>
      <c r="D21" s="30" t="s">
        <v>40</v>
      </c>
      <c r="E21" s="21"/>
      <c r="V21" s="5"/>
    </row>
    <row r="22" spans="2:26" ht="30" customHeight="1" x14ac:dyDescent="0.3">
      <c r="B22" s="4"/>
      <c r="D22" s="23" t="s">
        <v>41</v>
      </c>
      <c r="E22" s="21" t="s">
        <v>42</v>
      </c>
      <c r="G22" s="31">
        <v>591941.42000000004</v>
      </c>
      <c r="H22" s="31">
        <v>1280.78</v>
      </c>
      <c r="I22" s="32"/>
      <c r="J22" s="32">
        <v>630.16999999999996</v>
      </c>
      <c r="K22" s="25">
        <f t="shared" ref="K22:K25" si="13">+IF(ISNUMBER(G22),G22+H22-I22+J22,"")</f>
        <v>593852.37000000011</v>
      </c>
      <c r="L22" s="31">
        <v>39612.14</v>
      </c>
      <c r="M22" s="31">
        <v>10960.95</v>
      </c>
      <c r="N22" s="32"/>
      <c r="O22" s="32"/>
      <c r="P22" s="25">
        <f t="shared" ref="P22:P25" si="14">+IF(ISNUMBER(L22),L22+M22-N22+O22,0)</f>
        <v>50573.09</v>
      </c>
      <c r="Q22" s="24"/>
      <c r="R22" s="25">
        <f t="shared" ref="R22:R25" si="15">IF(ISERROR(K22-P22),0,K22-P22)</f>
        <v>543279.28000000014</v>
      </c>
      <c r="S22" s="25">
        <f t="shared" ref="S22:S25" si="16">+G22-L22</f>
        <v>552329.28</v>
      </c>
      <c r="V22" s="5"/>
    </row>
    <row r="23" spans="2:26" ht="30" customHeight="1" x14ac:dyDescent="0.3">
      <c r="B23" s="4"/>
      <c r="D23" s="23" t="s">
        <v>43</v>
      </c>
      <c r="E23" s="23" t="s">
        <v>46</v>
      </c>
      <c r="G23" s="31">
        <v>779560.8</v>
      </c>
      <c r="H23" s="31">
        <v>191062.04</v>
      </c>
      <c r="I23" s="32"/>
      <c r="J23" s="32">
        <v>717.8</v>
      </c>
      <c r="K23" s="25">
        <f t="shared" si="13"/>
        <v>971340.64000000013</v>
      </c>
      <c r="L23" s="31">
        <v>463899.8</v>
      </c>
      <c r="M23" s="31">
        <v>55587.839999999997</v>
      </c>
      <c r="N23" s="32"/>
      <c r="O23" s="32"/>
      <c r="P23" s="25">
        <f t="shared" si="14"/>
        <v>519487.64</v>
      </c>
      <c r="Q23" s="24"/>
      <c r="R23" s="25">
        <f t="shared" si="15"/>
        <v>451853.00000000012</v>
      </c>
      <c r="S23" s="25">
        <f t="shared" si="16"/>
        <v>315661.00000000006</v>
      </c>
      <c r="V23" s="5"/>
      <c r="Y23">
        <f>+IF(T23=0,0,1)</f>
        <v>0</v>
      </c>
    </row>
    <row r="24" spans="2:26" ht="30" customHeight="1" x14ac:dyDescent="0.3">
      <c r="B24" s="4"/>
      <c r="D24" s="23" t="s">
        <v>44</v>
      </c>
      <c r="E24" s="23" t="s">
        <v>47</v>
      </c>
      <c r="G24" s="31">
        <v>1226475.52</v>
      </c>
      <c r="H24" s="31">
        <v>291803.28999999998</v>
      </c>
      <c r="I24" s="31">
        <v>45975.88</v>
      </c>
      <c r="J24" s="31">
        <v>-1347.97</v>
      </c>
      <c r="K24" s="25">
        <f t="shared" si="13"/>
        <v>1470954.9600000002</v>
      </c>
      <c r="L24" s="31">
        <v>824545.35</v>
      </c>
      <c r="M24" s="31">
        <v>174547.29</v>
      </c>
      <c r="N24" s="31">
        <v>45975.88</v>
      </c>
      <c r="O24" s="32"/>
      <c r="P24" s="25">
        <f t="shared" si="14"/>
        <v>953116.76</v>
      </c>
      <c r="Q24" s="24"/>
      <c r="R24" s="25">
        <f t="shared" si="15"/>
        <v>517838.20000000019</v>
      </c>
      <c r="S24" s="25">
        <f t="shared" si="16"/>
        <v>401930.17000000004</v>
      </c>
      <c r="V24" s="5"/>
    </row>
    <row r="25" spans="2:26" ht="30" customHeight="1" x14ac:dyDescent="0.3">
      <c r="B25" s="4"/>
      <c r="D25" s="23" t="s">
        <v>45</v>
      </c>
      <c r="E25" s="23" t="s">
        <v>48</v>
      </c>
      <c r="G25" s="31">
        <v>33270.57</v>
      </c>
      <c r="H25" s="31">
        <v>190724.85</v>
      </c>
      <c r="I25" s="32"/>
      <c r="J25" s="32"/>
      <c r="K25" s="25">
        <f t="shared" si="13"/>
        <v>223995.42</v>
      </c>
      <c r="L25" s="32"/>
      <c r="M25" s="32"/>
      <c r="N25" s="32"/>
      <c r="O25" s="32"/>
      <c r="P25" s="25">
        <f t="shared" si="14"/>
        <v>0</v>
      </c>
      <c r="Q25" s="24"/>
      <c r="R25" s="25">
        <f t="shared" si="15"/>
        <v>223995.42</v>
      </c>
      <c r="S25" s="25">
        <f t="shared" si="16"/>
        <v>33270.57</v>
      </c>
      <c r="V25" s="5"/>
    </row>
    <row r="26" spans="2:26" s="18" customFormat="1" ht="30" customHeight="1" x14ac:dyDescent="0.3">
      <c r="B26" s="19"/>
      <c r="D26" s="26" t="s">
        <v>49</v>
      </c>
      <c r="E26" s="26"/>
      <c r="G26" s="29">
        <f>+SUM(G22:G25)</f>
        <v>2631248.31</v>
      </c>
      <c r="H26" s="29">
        <f t="shared" ref="H26:S26" si="17">+SUM(H22:H25)</f>
        <v>674870.96</v>
      </c>
      <c r="I26" s="29">
        <f t="shared" si="17"/>
        <v>45975.88</v>
      </c>
      <c r="J26" s="29">
        <f t="shared" si="17"/>
        <v>0</v>
      </c>
      <c r="K26" s="29">
        <f t="shared" si="17"/>
        <v>3260143.3900000006</v>
      </c>
      <c r="L26" s="29">
        <f t="shared" si="17"/>
        <v>1328057.29</v>
      </c>
      <c r="M26" s="29">
        <f t="shared" si="17"/>
        <v>241096.08000000002</v>
      </c>
      <c r="N26" s="29">
        <f t="shared" si="17"/>
        <v>45975.88</v>
      </c>
      <c r="O26" s="29">
        <f t="shared" si="17"/>
        <v>0</v>
      </c>
      <c r="P26" s="29">
        <f t="shared" si="17"/>
        <v>1523177.49</v>
      </c>
      <c r="Q26" s="26"/>
      <c r="R26" s="29">
        <f t="shared" si="17"/>
        <v>1736965.9000000004</v>
      </c>
      <c r="S26" s="29">
        <f t="shared" si="17"/>
        <v>1303191.0200000003</v>
      </c>
      <c r="V26" s="20"/>
    </row>
    <row r="27" spans="2:26" ht="9.75" customHeight="1" x14ac:dyDescent="0.3">
      <c r="B27" s="4"/>
      <c r="D27" s="21"/>
      <c r="E27" s="21"/>
      <c r="V27" s="5"/>
    </row>
    <row r="28" spans="2:26" ht="20.25" customHeight="1" x14ac:dyDescent="0.3">
      <c r="B28" s="4"/>
      <c r="D28" s="30" t="s">
        <v>50</v>
      </c>
      <c r="E28" s="21"/>
      <c r="V28" s="5"/>
    </row>
    <row r="29" spans="2:26" ht="30" customHeight="1" x14ac:dyDescent="0.3">
      <c r="B29" s="4"/>
      <c r="D29" s="23" t="s">
        <v>51</v>
      </c>
      <c r="E29" s="23" t="s">
        <v>57</v>
      </c>
      <c r="F29" s="24"/>
      <c r="G29" s="31">
        <v>33335.61</v>
      </c>
      <c r="H29" s="32"/>
      <c r="I29" s="32"/>
      <c r="J29" s="32"/>
      <c r="K29" s="25">
        <f t="shared" ref="K29:K34" si="18">+IF(ISNUMBER(G29),G29+H29-I29+J29,"")</f>
        <v>33335.61</v>
      </c>
      <c r="L29" s="32">
        <v>0</v>
      </c>
      <c r="M29" s="32"/>
      <c r="N29" s="32"/>
      <c r="O29" s="32"/>
      <c r="P29" s="25">
        <f t="shared" ref="P29" si="19">+IF(ISNUMBER(L29),L29+M29-N29+O29,0)</f>
        <v>0</v>
      </c>
      <c r="Q29" s="24"/>
      <c r="R29" s="25">
        <f t="shared" ref="R29" si="20">IF(ISERROR(K29-P29),0,K29-P29)</f>
        <v>33335.61</v>
      </c>
      <c r="S29" s="25">
        <f t="shared" ref="S29" si="21">+G29-L29</f>
        <v>33335.61</v>
      </c>
      <c r="V29" s="5"/>
    </row>
    <row r="30" spans="2:26" ht="30" customHeight="1" x14ac:dyDescent="0.3">
      <c r="B30" s="4"/>
      <c r="D30" s="23" t="s">
        <v>52</v>
      </c>
      <c r="E30" s="23" t="s">
        <v>58</v>
      </c>
      <c r="F30" s="24"/>
      <c r="G30" s="32"/>
      <c r="H30" s="32"/>
      <c r="I30" s="32"/>
      <c r="J30" s="32"/>
      <c r="K30" s="25" t="str">
        <f t="shared" si="18"/>
        <v/>
      </c>
      <c r="L30" s="32"/>
      <c r="M30" s="32"/>
      <c r="N30" s="32"/>
      <c r="O30" s="32"/>
      <c r="P30" s="25">
        <f t="shared" ref="P30:P34" si="22">+IF(ISNUMBER(L30),L30+M30-N30+O30,0)</f>
        <v>0</v>
      </c>
      <c r="Q30" s="24"/>
      <c r="R30" s="25">
        <f t="shared" ref="R30:R34" si="23">IF(ISERROR(K30-P30),0,K30-P30)</f>
        <v>0</v>
      </c>
      <c r="S30" s="25">
        <f t="shared" ref="S30:S34" si="24">+G30-L30</f>
        <v>0</v>
      </c>
      <c r="V30" s="5"/>
    </row>
    <row r="31" spans="2:26" ht="30" customHeight="1" x14ac:dyDescent="0.3">
      <c r="B31" s="4"/>
      <c r="D31" s="24" t="s">
        <v>53</v>
      </c>
      <c r="E31" s="23" t="s">
        <v>59</v>
      </c>
      <c r="F31" s="24"/>
      <c r="G31" s="32"/>
      <c r="H31" s="32"/>
      <c r="I31" s="32"/>
      <c r="J31" s="32"/>
      <c r="K31" s="25" t="str">
        <f t="shared" si="18"/>
        <v/>
      </c>
      <c r="L31" s="32"/>
      <c r="M31" s="32"/>
      <c r="N31" s="32"/>
      <c r="O31" s="32"/>
      <c r="P31" s="25">
        <f t="shared" si="22"/>
        <v>0</v>
      </c>
      <c r="Q31" s="24"/>
      <c r="R31" s="25">
        <f t="shared" si="23"/>
        <v>0</v>
      </c>
      <c r="S31" s="25">
        <f t="shared" si="24"/>
        <v>0</v>
      </c>
      <c r="V31" s="5"/>
    </row>
    <row r="32" spans="2:26" ht="30" customHeight="1" x14ac:dyDescent="0.3">
      <c r="B32" s="4"/>
      <c r="D32" s="24" t="s">
        <v>54</v>
      </c>
      <c r="E32" s="23" t="s">
        <v>60</v>
      </c>
      <c r="F32" s="24"/>
      <c r="G32" s="32"/>
      <c r="H32" s="32"/>
      <c r="I32" s="32"/>
      <c r="J32" s="32"/>
      <c r="K32" s="25" t="str">
        <f t="shared" si="18"/>
        <v/>
      </c>
      <c r="L32" s="32"/>
      <c r="M32" s="32"/>
      <c r="N32" s="32"/>
      <c r="O32" s="32"/>
      <c r="P32" s="25">
        <f t="shared" si="22"/>
        <v>0</v>
      </c>
      <c r="Q32" s="24"/>
      <c r="R32" s="25">
        <f t="shared" si="23"/>
        <v>0</v>
      </c>
      <c r="S32" s="25">
        <f t="shared" si="24"/>
        <v>0</v>
      </c>
      <c r="V32" s="5"/>
    </row>
    <row r="33" spans="2:22" ht="30" customHeight="1" x14ac:dyDescent="0.3">
      <c r="B33" s="4"/>
      <c r="D33" s="24" t="s">
        <v>55</v>
      </c>
      <c r="E33" s="23" t="s">
        <v>61</v>
      </c>
      <c r="F33" s="24"/>
      <c r="G33" s="32"/>
      <c r="H33" s="32"/>
      <c r="I33" s="32"/>
      <c r="J33" s="32"/>
      <c r="K33" s="25" t="str">
        <f t="shared" si="18"/>
        <v/>
      </c>
      <c r="L33" s="32"/>
      <c r="M33" s="32"/>
      <c r="N33" s="32"/>
      <c r="O33" s="32"/>
      <c r="P33" s="25">
        <f t="shared" si="22"/>
        <v>0</v>
      </c>
      <c r="Q33" s="24"/>
      <c r="R33" s="25">
        <f t="shared" si="23"/>
        <v>0</v>
      </c>
      <c r="S33" s="25">
        <f t="shared" si="24"/>
        <v>0</v>
      </c>
      <c r="V33" s="5"/>
    </row>
    <row r="34" spans="2:22" ht="30" customHeight="1" x14ac:dyDescent="0.3">
      <c r="B34" s="4"/>
      <c r="D34" s="24" t="s">
        <v>56</v>
      </c>
      <c r="E34" s="23" t="s">
        <v>62</v>
      </c>
      <c r="F34" s="24"/>
      <c r="G34" s="32"/>
      <c r="H34" s="32"/>
      <c r="I34" s="32"/>
      <c r="J34" s="32"/>
      <c r="K34" s="25" t="str">
        <f t="shared" si="18"/>
        <v/>
      </c>
      <c r="L34" s="32"/>
      <c r="M34" s="32"/>
      <c r="N34" s="32"/>
      <c r="O34" s="32"/>
      <c r="P34" s="25">
        <f t="shared" si="22"/>
        <v>0</v>
      </c>
      <c r="Q34" s="24"/>
      <c r="R34" s="25">
        <f t="shared" si="23"/>
        <v>0</v>
      </c>
      <c r="S34" s="25">
        <f t="shared" si="24"/>
        <v>0</v>
      </c>
      <c r="V34" s="5"/>
    </row>
    <row r="35" spans="2:22" s="18" customFormat="1" ht="30" customHeight="1" x14ac:dyDescent="0.3">
      <c r="B35" s="19"/>
      <c r="D35" s="26" t="s">
        <v>63</v>
      </c>
      <c r="E35" s="26"/>
      <c r="F35" s="26"/>
      <c r="G35" s="29">
        <f>+SUM(G29:G34)</f>
        <v>33335.61</v>
      </c>
      <c r="H35" s="29">
        <f t="shared" ref="H35:S35" si="25">+SUM(H29:H34)</f>
        <v>0</v>
      </c>
      <c r="I35" s="29">
        <f t="shared" si="25"/>
        <v>0</v>
      </c>
      <c r="J35" s="29">
        <f t="shared" si="25"/>
        <v>0</v>
      </c>
      <c r="K35" s="29">
        <f t="shared" si="25"/>
        <v>33335.61</v>
      </c>
      <c r="L35" s="29">
        <f t="shared" si="25"/>
        <v>0</v>
      </c>
      <c r="M35" s="29">
        <f t="shared" si="25"/>
        <v>0</v>
      </c>
      <c r="N35" s="29">
        <f t="shared" si="25"/>
        <v>0</v>
      </c>
      <c r="O35" s="29">
        <f t="shared" si="25"/>
        <v>0</v>
      </c>
      <c r="P35" s="29">
        <f t="shared" si="25"/>
        <v>0</v>
      </c>
      <c r="Q35" s="26"/>
      <c r="R35" s="29">
        <f t="shared" si="25"/>
        <v>33335.61</v>
      </c>
      <c r="S35" s="29">
        <f t="shared" si="25"/>
        <v>33335.61</v>
      </c>
      <c r="V35" s="20"/>
    </row>
    <row r="36" spans="2:22" ht="20.25" customHeight="1" x14ac:dyDescent="0.3">
      <c r="B36" s="4"/>
      <c r="V36" s="5"/>
    </row>
    <row r="37" spans="2:22" ht="30.75" customHeight="1" x14ac:dyDescent="0.3">
      <c r="B37" s="4"/>
      <c r="D37" s="26" t="s">
        <v>64</v>
      </c>
      <c r="E37" s="26"/>
      <c r="F37" s="26"/>
      <c r="G37" s="33">
        <f>+G35+G26+G19</f>
        <v>9229446.6099999994</v>
      </c>
      <c r="H37" s="33">
        <f t="shared" ref="H37:S37" si="26">+H35+H26+H19</f>
        <v>1014267.2799999999</v>
      </c>
      <c r="I37" s="33">
        <f t="shared" si="26"/>
        <v>45975.88</v>
      </c>
      <c r="J37" s="33">
        <f t="shared" si="26"/>
        <v>0</v>
      </c>
      <c r="K37" s="33">
        <f t="shared" si="26"/>
        <v>10197738.01</v>
      </c>
      <c r="L37" s="33">
        <f t="shared" si="26"/>
        <v>5636828.4699999997</v>
      </c>
      <c r="M37" s="33">
        <f t="shared" si="26"/>
        <v>669228.17999999993</v>
      </c>
      <c r="N37" s="33">
        <f t="shared" si="26"/>
        <v>45975.88</v>
      </c>
      <c r="O37" s="33">
        <f t="shared" si="26"/>
        <v>0</v>
      </c>
      <c r="P37" s="33">
        <f t="shared" si="26"/>
        <v>6260080.7699999996</v>
      </c>
      <c r="Q37" s="33">
        <f t="shared" si="26"/>
        <v>0</v>
      </c>
      <c r="R37" s="33">
        <f t="shared" si="26"/>
        <v>3937657.24</v>
      </c>
      <c r="S37" s="33">
        <f t="shared" si="26"/>
        <v>3592618.1400000006</v>
      </c>
      <c r="V37" s="5"/>
    </row>
    <row r="38" spans="2:22" ht="9" customHeight="1" x14ac:dyDescent="0.3">
      <c r="B38" s="4"/>
      <c r="V38" s="5"/>
    </row>
    <row r="39" spans="2:22" ht="30" hidden="1" customHeight="1" x14ac:dyDescent="0.3">
      <c r="B39" s="4"/>
      <c r="V39" s="5"/>
    </row>
    <row r="40" spans="2:22" ht="30" hidden="1" customHeight="1" x14ac:dyDescent="0.3">
      <c r="B40" s="4"/>
      <c r="V40" s="5"/>
    </row>
    <row r="41" spans="2:22" ht="30" hidden="1" customHeight="1" x14ac:dyDescent="0.3">
      <c r="B41" s="4"/>
      <c r="V41" s="5"/>
    </row>
    <row r="42" spans="2:22" hidden="1" x14ac:dyDescent="0.3">
      <c r="B42" s="4"/>
      <c r="V42" s="5"/>
    </row>
    <row r="43" spans="2:22" ht="15" thickBot="1" x14ac:dyDescent="0.35">
      <c r="B43" s="6"/>
      <c r="C43" s="7"/>
      <c r="D43" s="7"/>
      <c r="E43" s="7"/>
      <c r="F43" s="7"/>
      <c r="G43" s="7"/>
      <c r="H43" s="7"/>
      <c r="I43" s="7"/>
      <c r="J43" s="7"/>
      <c r="K43" s="7"/>
      <c r="L43" s="7"/>
      <c r="M43" s="7"/>
      <c r="N43" s="7"/>
      <c r="O43" s="7"/>
      <c r="P43" s="7"/>
      <c r="Q43" s="7"/>
      <c r="R43" s="7"/>
      <c r="S43" s="7"/>
      <c r="T43" s="7"/>
      <c r="U43" s="7"/>
      <c r="V43" s="8"/>
    </row>
    <row r="45" spans="2:22" x14ac:dyDescent="0.3">
      <c r="B45" s="11" t="s">
        <v>17</v>
      </c>
    </row>
    <row r="46" spans="2:22" x14ac:dyDescent="0.3">
      <c r="B46" s="11" t="s">
        <v>18</v>
      </c>
    </row>
    <row r="47" spans="2:22" x14ac:dyDescent="0.3">
      <c r="B47" s="11" t="s">
        <v>19</v>
      </c>
    </row>
  </sheetData>
  <mergeCells count="8">
    <mergeCell ref="B2:V2"/>
    <mergeCell ref="M10:M11"/>
    <mergeCell ref="N10:N11"/>
    <mergeCell ref="G4:J4"/>
    <mergeCell ref="D19:E19"/>
    <mergeCell ref="E10:E11"/>
    <mergeCell ref="H10:H11"/>
    <mergeCell ref="I10:I11"/>
  </mergeCells>
  <dataValidations count="1">
    <dataValidation type="date" allowBlank="1" showInputMessage="1" showErrorMessage="1" errorTitle="Gültiges Datum" error="HIer bitte nur ein gültiges Datum eingeben." sqref="G5" xr:uid="{4A404FB7-2BAC-4534-BBE1-18245C29F0D5}">
      <formula1>36526</formula1>
      <formula2>54788</formula2>
    </dataValidation>
  </dataValidations>
  <printOptions horizontalCentered="1"/>
  <pageMargins left="0.70866141732283472" right="0.70866141732283472" top="0.78740157480314965" bottom="0.78740157480314965" header="0.31496062992125984" footer="0.31496062992125984"/>
  <pageSetup paperSize="9" scale="62"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9C324-0796-4525-97BE-A8750E3DBCCD}">
  <dimension ref="B2:D10"/>
  <sheetViews>
    <sheetView workbookViewId="0">
      <selection activeCell="C7" sqref="C7"/>
    </sheetView>
  </sheetViews>
  <sheetFormatPr baseColWidth="10" defaultRowHeight="14.4" x14ac:dyDescent="0.3"/>
  <cols>
    <col min="2" max="2" width="13.88671875" bestFit="1" customWidth="1"/>
    <col min="3" max="3" width="16.109375" customWidth="1"/>
  </cols>
  <sheetData>
    <row r="2" spans="2:4" x14ac:dyDescent="0.3">
      <c r="B2" t="s">
        <v>1</v>
      </c>
      <c r="C2" t="s">
        <v>2</v>
      </c>
      <c r="D2" t="s">
        <v>3</v>
      </c>
    </row>
    <row r="4" spans="2:4" x14ac:dyDescent="0.3">
      <c r="B4" t="s">
        <v>4</v>
      </c>
    </row>
    <row r="5" spans="2:4" x14ac:dyDescent="0.3">
      <c r="B5" t="s">
        <v>5</v>
      </c>
      <c r="C5" s="1"/>
    </row>
    <row r="7" spans="2:4" x14ac:dyDescent="0.3">
      <c r="B7" t="s">
        <v>6</v>
      </c>
      <c r="C7" s="2"/>
    </row>
    <row r="10" spans="2:4" ht="15.6" x14ac:dyDescent="0.3">
      <c r="B10" t="s">
        <v>7</v>
      </c>
      <c r="C10" s="3" t="s">
        <v>7</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9C0657C80C9EB42A8AE8AF1E32C18B5" ma:contentTypeVersion="17" ma:contentTypeDescription="Ein neues Dokument erstellen." ma:contentTypeScope="" ma:versionID="7266b70c08a81e8a2aed64642cc83b8a">
  <xsd:schema xmlns:xsd="http://www.w3.org/2001/XMLSchema" xmlns:xs="http://www.w3.org/2001/XMLSchema" xmlns:p="http://schemas.microsoft.com/office/2006/metadata/properties" xmlns:ns2="bbb3f655-f267-4a84-b742-532fbc77d0ab" xmlns:ns3="f5f3c0c8-cb47-4a26-91a1-a44bb4539247" targetNamespace="http://schemas.microsoft.com/office/2006/metadata/properties" ma:root="true" ma:fieldsID="1f82d46ad9d5b4341a6c71d652089739" ns2:_="" ns3:_="">
    <xsd:import namespace="bbb3f655-f267-4a84-b742-532fbc77d0ab"/>
    <xsd:import namespace="f5f3c0c8-cb47-4a26-91a1-a44bb453924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b3f655-f267-4a84-b742-532fbc77d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0a4a64a0-82bc-48a6-9867-8208b236fb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f3c0c8-cb47-4a26-91a1-a44bb4539247"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0bcdc34-3acf-42b1-abfa-b6ef944057a8}" ma:internalName="TaxCatchAll" ma:showField="CatchAllData" ma:web="f5f3c0c8-cb47-4a26-91a1-a44bb45392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5f3c0c8-cb47-4a26-91a1-a44bb4539247" xsi:nil="true"/>
    <lcf76f155ced4ddcb4097134ff3c332f xmlns="bbb3f655-f267-4a84-b742-532fbc77d0a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C339C2D-0BC5-42B7-B65D-7B86D91B6CFC}"/>
</file>

<file path=customXml/itemProps2.xml><?xml version="1.0" encoding="utf-8"?>
<ds:datastoreItem xmlns:ds="http://schemas.openxmlformats.org/officeDocument/2006/customXml" ds:itemID="{0C2BF564-4ED4-43E3-87DB-67393EEEE0D0}"/>
</file>

<file path=customXml/itemProps3.xml><?xml version="1.0" encoding="utf-8"?>
<ds:datastoreItem xmlns:ds="http://schemas.openxmlformats.org/officeDocument/2006/customXml" ds:itemID="{68325CF5-DCB9-4A1C-B258-5B8D0793535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Info</vt:lpstr>
      <vt:lpstr>Anlagenspiegel</vt:lpstr>
      <vt:lpstr>InterneParameter</vt:lpstr>
      <vt:lpstr>Anlagenspiegel!Druckbereich</vt:lpstr>
      <vt:lpstr>Info!Druckbereich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Konetzny, Michael</dc:creator>
  <cp:lastModifiedBy>Michael Konetzny</cp:lastModifiedBy>
  <cp:lastPrinted>2023-01-13T10:39:58Z</cp:lastPrinted>
  <dcterms:created xsi:type="dcterms:W3CDTF">2023-01-04T09:23:27Z</dcterms:created>
  <dcterms:modified xsi:type="dcterms:W3CDTF">2023-01-13T18:56:16Z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0x010100E9C0657C80C9EB42A8AE8AF1E32C18B5</vt:lpwstr>
  </property>
  <property fmtid="{D5CDD505-2E9C-101B-9397-08002B2CF9AE}" pid="3" name="MediaServiceImageTags">
    <vt:lpwstr/>
  </property>
</Properties>
</file>