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_An Gericom\_SyncStick\_____Anpassungen Excel-Rechner\50 - in Arbeit\031 - Personalkosten eines Mitarbeiters\"/>
    </mc:Choice>
  </mc:AlternateContent>
  <xr:revisionPtr revIDLastSave="0" documentId="13_ncr:1_{0C113A28-81C8-441B-9590-14069A8630E1}" xr6:coauthVersionLast="47" xr6:coauthVersionMax="47" xr10:uidLastSave="{00000000-0000-0000-0000-000000000000}"/>
  <bookViews>
    <workbookView xWindow="408" yWindow="396" windowWidth="22704" windowHeight="11856" tabRatio="611" xr2:uid="{00000000-000D-0000-FFFF-FFFF00000000}"/>
  </bookViews>
  <sheets>
    <sheet name="Stammdaten" sheetId="1" r:id="rId1"/>
    <sheet name="Hinweise" sheetId="5" r:id="rId2"/>
    <sheet name="PK eines Mitarbeiters" sheetId="26" r:id="rId3"/>
  </sheets>
  <definedNames>
    <definedName name="_xlnm.Print_Area" localSheetId="1">Hinweise!$B$3:$F$17</definedName>
    <definedName name="_xlnm.Print_Area" localSheetId="2">'PK eines Mitarbeiters'!$B$2:$M$57</definedName>
    <definedName name="_xlnm.Print_Area" localSheetId="0">Stammdaten!$B$3:$H$18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3" i="26"/>
  <c r="K16" i="26"/>
  <c r="K17" i="26"/>
  <c r="K18" i="26"/>
  <c r="K19" i="26"/>
  <c r="K20" i="26"/>
  <c r="K23" i="26"/>
  <c r="K24" i="26"/>
  <c r="K25" i="26"/>
  <c r="K26" i="26"/>
  <c r="K27" i="26"/>
  <c r="K30" i="26"/>
  <c r="S32" i="26" s="1"/>
  <c r="G47" i="26"/>
  <c r="T47" i="26" s="1"/>
  <c r="S48" i="26"/>
  <c r="S47" i="26"/>
  <c r="S9" i="26"/>
  <c r="G52" i="26" s="1"/>
  <c r="B4" i="26"/>
  <c r="S28" i="26" l="1"/>
  <c r="G48" i="26" s="1"/>
  <c r="I38" i="26"/>
  <c r="I39" i="26"/>
  <c r="I35" i="26"/>
  <c r="T48" i="26"/>
  <c r="G53" i="26"/>
  <c r="S33" i="26"/>
  <c r="I37" i="26" l="1"/>
  <c r="I36" i="26"/>
  <c r="S39" i="26" l="1"/>
  <c r="G49" i="26" s="1"/>
  <c r="G54" i="26" s="1"/>
  <c r="G55" i="26" s="1"/>
  <c r="K41" i="26"/>
  <c r="K43" i="26" s="1"/>
  <c r="G50" i="26" l="1"/>
  <c r="T49" i="26"/>
</calcChain>
</file>

<file path=xl/sharedStrings.xml><?xml version="1.0" encoding="utf-8"?>
<sst xmlns="http://schemas.openxmlformats.org/spreadsheetml/2006/main" count="78" uniqueCount="58">
  <si>
    <t>Stammdaten</t>
  </si>
  <si>
    <t>Jahr</t>
  </si>
  <si>
    <t>Vorname</t>
  </si>
  <si>
    <t>Name</t>
  </si>
  <si>
    <t>Firma</t>
  </si>
  <si>
    <t>Otto</t>
  </si>
  <si>
    <t>Walkes</t>
  </si>
  <si>
    <t>Walkes Company</t>
  </si>
  <si>
    <t>Walkes-Straße 4711</t>
  </si>
  <si>
    <t>Allgemeine Hinweise</t>
  </si>
  <si>
    <t>Straße</t>
  </si>
  <si>
    <t>PLZ</t>
  </si>
  <si>
    <t>Ort</t>
  </si>
  <si>
    <t>47111</t>
  </si>
  <si>
    <t>Walk-City</t>
  </si>
  <si>
    <t>Krankenversicherung</t>
  </si>
  <si>
    <t>Pflegeversicherung</t>
  </si>
  <si>
    <t>Rentenversicherung</t>
  </si>
  <si>
    <t>Arbeitslosenversicherung</t>
  </si>
  <si>
    <t>Berufsgenossenschaft</t>
  </si>
  <si>
    <t>Bezeichnung der Stelle:</t>
  </si>
  <si>
    <t>Name des Arbeitnehmers:</t>
  </si>
  <si>
    <t>Controller</t>
  </si>
  <si>
    <t>M. Walkes</t>
  </si>
  <si>
    <t>Monatliches Bruttogehalt des Arbeitnehmers</t>
  </si>
  <si>
    <t>-</t>
  </si>
  <si>
    <t>Urlaubsgeld / Jahr</t>
  </si>
  <si>
    <t>Weihnachtsgeld / Jahr</t>
  </si>
  <si>
    <t>Sonstige Kosten / Jahr</t>
  </si>
  <si>
    <t>Sonstige monatliche Kosten</t>
  </si>
  <si>
    <t>Sonstige jährliche Kosten</t>
  </si>
  <si>
    <t>Steuer- und sozialversicherungspflichtiges Bruttogehalt</t>
  </si>
  <si>
    <t>Beitragsbemessungsgrenzen RV</t>
  </si>
  <si>
    <t>Beitragsbemessungsgrenzen KV</t>
  </si>
  <si>
    <t>Arbeitgeberanteile zur Sozialversicherung</t>
  </si>
  <si>
    <t>Gesamtkosten / Jahr</t>
  </si>
  <si>
    <t>Arbeitszeit je Woche / Arbeitstage im Jahr</t>
  </si>
  <si>
    <t>Ergebniszusammenfassung</t>
  </si>
  <si>
    <t>Bruttolohn</t>
  </si>
  <si>
    <t>Kosten der Sozialversicherung</t>
  </si>
  <si>
    <t>Gesamtkosten</t>
  </si>
  <si>
    <t>Bruttokosten je Stunde</t>
  </si>
  <si>
    <t>Stunden/Jahr</t>
  </si>
  <si>
    <t>Gesamtkosten je Stunde</t>
  </si>
  <si>
    <t>Soz.Vers.</t>
  </si>
  <si>
    <t>Eingabebereich</t>
  </si>
  <si>
    <t>Personalkosten eines Mitarbeiters berechnen</t>
  </si>
  <si>
    <t>Fahrtkostenzuschüsse</t>
  </si>
  <si>
    <t>Kosten der SozVers. je Stunde</t>
  </si>
  <si>
    <t>Personalkosten eines Mitarbeiters - Hinweise</t>
  </si>
  <si>
    <t>Hinweise zum Tool</t>
  </si>
  <si>
    <t>Personalkosten eines Mitarbeiters  -  Stammdaten</t>
  </si>
  <si>
    <t>VL / Monat</t>
  </si>
  <si>
    <t>Freiwillige Zahlungen</t>
  </si>
  <si>
    <t>Freiwillige Zahlungen je Stunde</t>
  </si>
  <si>
    <t>Die Vervielfältigung, Verbreitung oder Veräußerung der Daten oder Texte ist unzulässig und</t>
  </si>
  <si>
    <t>ausdrücklich nur mit Genehmigung des Verlags gestattet.</t>
  </si>
  <si>
    <t>© 2026 by mediaforwork - ein Unternehmensbereich der Verlag für die Deutsche Wirtschaft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</si>
</sst>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3"/>
      <color indexed="9"/>
      <name val="Arial"/>
      <family val="2"/>
    </font>
    <font>
      <sz val="14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20" borderId="1" applyNumberFormat="0" applyAlignment="0" applyProtection="0"/>
    <xf numFmtId="0" fontId="9" fillId="20" borderId="2" applyNumberFormat="0" applyAlignment="0" applyProtection="0"/>
    <xf numFmtId="0" fontId="10" fillId="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21" borderId="0" applyNumberFormat="0" applyBorder="0" applyAlignment="0" applyProtection="0"/>
    <xf numFmtId="0" fontId="7" fillId="22" borderId="4" applyNumberFormat="0" applyFont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5" fillId="23" borderId="9" applyNumberFormat="0" applyAlignment="0" applyProtection="0"/>
  </cellStyleXfs>
  <cellXfs count="76">
    <xf numFmtId="0" fontId="0" fillId="0" borderId="0" xfId="0"/>
    <xf numFmtId="0" fontId="0" fillId="24" borderId="10" xfId="0" applyFill="1" applyBorder="1" applyAlignment="1" applyProtection="1">
      <alignment horizontal="left" wrapText="1"/>
      <protection hidden="1"/>
    </xf>
    <xf numFmtId="0" fontId="0" fillId="25" borderId="0" xfId="0" applyFill="1" applyAlignment="1" applyProtection="1">
      <alignment horizontal="left" wrapText="1"/>
      <protection hidden="1"/>
    </xf>
    <xf numFmtId="0" fontId="0" fillId="0" borderId="0" xfId="0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3" fillId="0" borderId="0" xfId="0" applyFont="1" applyProtection="1">
      <protection hidden="1"/>
    </xf>
    <xf numFmtId="0" fontId="5" fillId="24" borderId="16" xfId="0" applyFont="1" applyFill="1" applyBorder="1" applyAlignment="1" applyProtection="1">
      <alignment horizontal="left"/>
      <protection hidden="1"/>
    </xf>
    <xf numFmtId="0" fontId="5" fillId="24" borderId="17" xfId="0" applyFont="1" applyFill="1" applyBorder="1" applyAlignment="1" applyProtection="1">
      <alignment horizontal="left" wrapText="1"/>
      <protection hidden="1"/>
    </xf>
    <xf numFmtId="0" fontId="1" fillId="26" borderId="18" xfId="0" applyFont="1" applyFill="1" applyBorder="1" applyAlignment="1" applyProtection="1">
      <alignment horizontal="left" wrapText="1"/>
      <protection hidden="1"/>
    </xf>
    <xf numFmtId="0" fontId="1" fillId="26" borderId="19" xfId="0" applyFont="1" applyFill="1" applyBorder="1" applyAlignment="1" applyProtection="1">
      <alignment horizontal="left" wrapText="1"/>
      <protection hidden="1"/>
    </xf>
    <xf numFmtId="0" fontId="1" fillId="26" borderId="20" xfId="0" applyFont="1" applyFill="1" applyBorder="1" applyAlignment="1" applyProtection="1">
      <alignment horizontal="left" wrapText="1"/>
      <protection hidden="1"/>
    </xf>
    <xf numFmtId="0" fontId="1" fillId="26" borderId="21" xfId="0" applyFont="1" applyFill="1" applyBorder="1" applyAlignment="1" applyProtection="1">
      <alignment horizontal="left" wrapText="1"/>
      <protection hidden="1"/>
    </xf>
    <xf numFmtId="0" fontId="1" fillId="26" borderId="0" xfId="0" applyFont="1" applyFill="1" applyAlignment="1" applyProtection="1">
      <alignment horizontal="left" wrapText="1"/>
      <protection hidden="1"/>
    </xf>
    <xf numFmtId="0" fontId="2" fillId="26" borderId="0" xfId="0" applyFont="1" applyFill="1" applyAlignment="1" applyProtection="1">
      <alignment horizontal="left"/>
      <protection hidden="1"/>
    </xf>
    <xf numFmtId="0" fontId="1" fillId="26" borderId="12" xfId="0" applyFont="1" applyFill="1" applyBorder="1" applyAlignment="1" applyProtection="1">
      <alignment horizontal="left" wrapText="1"/>
      <protection hidden="1"/>
    </xf>
    <xf numFmtId="0" fontId="1" fillId="26" borderId="22" xfId="0" applyFont="1" applyFill="1" applyBorder="1" applyAlignment="1" applyProtection="1">
      <alignment horizontal="left" wrapText="1"/>
      <protection hidden="1"/>
    </xf>
    <xf numFmtId="0" fontId="1" fillId="26" borderId="14" xfId="0" applyFont="1" applyFill="1" applyBorder="1" applyAlignment="1" applyProtection="1">
      <alignment horizontal="left" wrapText="1"/>
      <protection hidden="1"/>
    </xf>
    <xf numFmtId="0" fontId="1" fillId="26" borderId="15" xfId="0" applyFont="1" applyFill="1" applyBorder="1" applyAlignment="1" applyProtection="1">
      <alignment horizontal="left" wrapText="1"/>
      <protection hidden="1"/>
    </xf>
    <xf numFmtId="0" fontId="0" fillId="26" borderId="0" xfId="0" applyFill="1" applyProtection="1">
      <protection hidden="1"/>
    </xf>
    <xf numFmtId="1" fontId="2" fillId="25" borderId="23" xfId="0" applyNumberFormat="1" applyFont="1" applyFill="1" applyBorder="1" applyAlignment="1" applyProtection="1">
      <alignment horizontal="left"/>
      <protection locked="0"/>
    </xf>
    <xf numFmtId="4" fontId="0" fillId="0" borderId="23" xfId="0" applyNumberForma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27" fillId="0" borderId="0" xfId="0" applyFont="1" applyProtection="1">
      <protection hidden="1"/>
    </xf>
    <xf numFmtId="0" fontId="24" fillId="24" borderId="24" xfId="0" applyFont="1" applyFill="1" applyBorder="1" applyAlignment="1" applyProtection="1">
      <alignment horizontal="left" vertical="center"/>
      <protection hidden="1"/>
    </xf>
    <xf numFmtId="0" fontId="24" fillId="24" borderId="25" xfId="0" applyFont="1" applyFill="1" applyBorder="1" applyAlignment="1" applyProtection="1">
      <alignment horizontal="left" vertical="center"/>
      <protection hidden="1"/>
    </xf>
    <xf numFmtId="0" fontId="24" fillId="24" borderId="25" xfId="0" applyFont="1" applyFill="1" applyBorder="1" applyAlignment="1" applyProtection="1">
      <alignment horizontal="center" vertical="center"/>
      <protection hidden="1"/>
    </xf>
    <xf numFmtId="0" fontId="6" fillId="24" borderId="25" xfId="0" applyFont="1" applyFill="1" applyBorder="1" applyProtection="1">
      <protection hidden="1"/>
    </xf>
    <xf numFmtId="0" fontId="25" fillId="24" borderId="25" xfId="0" applyFont="1" applyFill="1" applyBorder="1" applyAlignment="1" applyProtection="1">
      <alignment horizontal="left" vertical="center"/>
      <protection hidden="1"/>
    </xf>
    <xf numFmtId="0" fontId="6" fillId="24" borderId="26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4" fontId="27" fillId="0" borderId="0" xfId="0" applyNumberFormat="1" applyFont="1" applyProtection="1">
      <protection hidden="1"/>
    </xf>
    <xf numFmtId="0" fontId="5" fillId="24" borderId="16" xfId="0" applyFont="1" applyFill="1" applyBorder="1" applyProtection="1">
      <protection hidden="1"/>
    </xf>
    <xf numFmtId="0" fontId="27" fillId="24" borderId="10" xfId="0" applyFont="1" applyFill="1" applyBorder="1" applyProtection="1">
      <protection hidden="1"/>
    </xf>
    <xf numFmtId="0" fontId="27" fillId="24" borderId="17" xfId="0" applyFont="1" applyFill="1" applyBorder="1" applyProtection="1">
      <protection hidden="1"/>
    </xf>
    <xf numFmtId="4" fontId="0" fillId="26" borderId="23" xfId="0" applyNumberFormat="1" applyFill="1" applyBorder="1" applyProtection="1">
      <protection hidden="1"/>
    </xf>
    <xf numFmtId="0" fontId="0" fillId="0" borderId="0" xfId="0" quotePrefix="1" applyProtection="1">
      <protection hidden="1"/>
    </xf>
    <xf numFmtId="4" fontId="1" fillId="26" borderId="23" xfId="0" applyNumberFormat="1" applyFont="1" applyFill="1" applyBorder="1" applyProtection="1">
      <protection hidden="1"/>
    </xf>
    <xf numFmtId="0" fontId="0" fillId="0" borderId="16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7" xfId="0" applyBorder="1" applyProtection="1">
      <protection hidden="1"/>
    </xf>
    <xf numFmtId="4" fontId="0" fillId="0" borderId="0" xfId="0" applyNumberFormat="1" applyProtection="1">
      <protection hidden="1"/>
    </xf>
    <xf numFmtId="0" fontId="0" fillId="0" borderId="27" xfId="0" applyBorder="1" applyProtection="1">
      <protection hidden="1"/>
    </xf>
    <xf numFmtId="0" fontId="0" fillId="0" borderId="29" xfId="0" applyBorder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0" fontId="0" fillId="0" borderId="31" xfId="0" applyBorder="1" applyProtection="1">
      <protection hidden="1"/>
    </xf>
    <xf numFmtId="4" fontId="0" fillId="26" borderId="0" xfId="0" applyNumberFormat="1" applyFill="1" applyProtection="1">
      <protection hidden="1"/>
    </xf>
    <xf numFmtId="0" fontId="27" fillId="25" borderId="0" xfId="0" applyFont="1" applyFill="1" applyProtection="1">
      <protection hidden="1"/>
    </xf>
    <xf numFmtId="4" fontId="27" fillId="25" borderId="0" xfId="0" applyNumberFormat="1" applyFont="1" applyFill="1" applyProtection="1">
      <protection hidden="1"/>
    </xf>
    <xf numFmtId="0" fontId="1" fillId="0" borderId="33" xfId="0" applyFont="1" applyBorder="1" applyProtection="1">
      <protection hidden="1"/>
    </xf>
    <xf numFmtId="4" fontId="1" fillId="26" borderId="33" xfId="0" applyNumberFormat="1" applyFont="1" applyFill="1" applyBorder="1" applyProtection="1">
      <protection hidden="1"/>
    </xf>
    <xf numFmtId="0" fontId="0" fillId="0" borderId="33" xfId="0" applyBorder="1" applyProtection="1">
      <protection hidden="1"/>
    </xf>
    <xf numFmtId="0" fontId="1" fillId="26" borderId="33" xfId="0" applyFont="1" applyFill="1" applyBorder="1" applyProtection="1">
      <protection hidden="1"/>
    </xf>
    <xf numFmtId="164" fontId="0" fillId="26" borderId="28" xfId="0" applyNumberFormat="1" applyFill="1" applyBorder="1" applyProtection="1">
      <protection hidden="1"/>
    </xf>
    <xf numFmtId="164" fontId="0" fillId="26" borderId="30" xfId="0" applyNumberFormat="1" applyFill="1" applyBorder="1" applyProtection="1">
      <protection hidden="1"/>
    </xf>
    <xf numFmtId="164" fontId="0" fillId="26" borderId="32" xfId="0" applyNumberFormat="1" applyFill="1" applyBorder="1" applyProtection="1">
      <protection hidden="1"/>
    </xf>
    <xf numFmtId="49" fontId="2" fillId="25" borderId="16" xfId="0" applyNumberFormat="1" applyFont="1" applyFill="1" applyBorder="1" applyAlignment="1" applyProtection="1">
      <alignment horizontal="left"/>
      <protection locked="0"/>
    </xf>
    <xf numFmtId="49" fontId="2" fillId="25" borderId="17" xfId="0" applyNumberFormat="1" applyFont="1" applyFill="1" applyBorder="1" applyAlignment="1" applyProtection="1">
      <alignment horizontal="left"/>
      <protection locked="0"/>
    </xf>
    <xf numFmtId="0" fontId="22" fillId="24" borderId="24" xfId="0" applyFont="1" applyFill="1" applyBorder="1" applyAlignment="1" applyProtection="1">
      <alignment horizontal="center" vertical="center"/>
      <protection hidden="1"/>
    </xf>
    <xf numFmtId="0" fontId="22" fillId="24" borderId="25" xfId="0" applyFont="1" applyFill="1" applyBorder="1" applyAlignment="1" applyProtection="1">
      <alignment horizontal="center" vertical="center"/>
      <protection hidden="1"/>
    </xf>
    <xf numFmtId="0" fontId="22" fillId="24" borderId="26" xfId="0" applyFont="1" applyFill="1" applyBorder="1" applyAlignment="1" applyProtection="1">
      <alignment horizontal="center" vertical="center"/>
      <protection hidden="1"/>
    </xf>
    <xf numFmtId="0" fontId="5" fillId="24" borderId="10" xfId="0" applyFont="1" applyFill="1" applyBorder="1" applyAlignment="1" applyProtection="1">
      <alignment horizontal="center" wrapText="1"/>
      <protection hidden="1"/>
    </xf>
    <xf numFmtId="0" fontId="5" fillId="24" borderId="17" xfId="0" applyFont="1" applyFill="1" applyBorder="1" applyAlignment="1" applyProtection="1">
      <alignment horizontal="center" wrapText="1"/>
      <protection hidden="1"/>
    </xf>
    <xf numFmtId="0" fontId="23" fillId="24" borderId="24" xfId="0" applyFont="1" applyFill="1" applyBorder="1" applyAlignment="1" applyProtection="1">
      <alignment horizontal="center" vertical="center"/>
      <protection hidden="1"/>
    </xf>
    <xf numFmtId="0" fontId="23" fillId="24" borderId="25" xfId="0" applyFont="1" applyFill="1" applyBorder="1" applyAlignment="1" applyProtection="1">
      <alignment horizontal="center" vertical="center"/>
      <protection hidden="1"/>
    </xf>
    <xf numFmtId="0" fontId="23" fillId="24" borderId="26" xfId="0" applyFont="1" applyFill="1" applyBorder="1" applyAlignment="1" applyProtection="1">
      <alignment horizontal="center" vertical="center"/>
      <protection hidden="1"/>
    </xf>
    <xf numFmtId="0" fontId="26" fillId="24" borderId="24" xfId="0" applyFont="1" applyFill="1" applyBorder="1" applyAlignment="1" applyProtection="1">
      <alignment horizontal="center" vertical="center"/>
      <protection hidden="1"/>
    </xf>
    <xf numFmtId="0" fontId="26" fillId="24" borderId="25" xfId="0" applyFont="1" applyFill="1" applyBorder="1" applyAlignment="1" applyProtection="1">
      <alignment horizontal="center" vertical="center"/>
      <protection hidden="1"/>
    </xf>
    <xf numFmtId="0" fontId="26" fillId="24" borderId="26" xfId="0" applyFont="1" applyFill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left"/>
      <protection locked="0"/>
    </xf>
  </cellXfs>
  <cellStyles count="42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AF7D9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6F1F7"/>
      <rgbColor rgb="003366FF"/>
      <rgbColor rgb="0033CCCC"/>
      <rgbColor rgb="00EBEBEB"/>
      <rgbColor rgb="000668AF"/>
      <rgbColor rgb="00E4DDB6"/>
      <rgbColor rgb="00EAE3C6"/>
      <rgbColor rgb="00666699"/>
      <rgbColor rgb="00969696"/>
      <rgbColor rgb="00003366"/>
      <rgbColor rgb="00339966"/>
      <rgbColor rgb="00003300"/>
      <rgbColor rgb="007AB031"/>
      <rgbColor rgb="009B00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88733758198593"/>
          <c:y val="0.16118926717316392"/>
          <c:w val="0.74276282412213412"/>
          <c:h val="0.5888342617142110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46-44B7-AF1D-FA3C3098E53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46-44B7-AF1D-FA3C3098E53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846-44B7-AF1D-FA3C3098E531}"/>
              </c:ext>
            </c:extLst>
          </c:dPt>
          <c:cat>
            <c:strRef>
              <c:f>'PK eines Mitarbeiters'!$S$47:$S$49</c:f>
              <c:strCache>
                <c:ptCount val="3"/>
                <c:pt idx="0">
                  <c:v>Bruttolohn</c:v>
                </c:pt>
                <c:pt idx="1">
                  <c:v>Freiwillige Zahlungen</c:v>
                </c:pt>
                <c:pt idx="2">
                  <c:v>Soz.Vers.</c:v>
                </c:pt>
              </c:strCache>
            </c:strRef>
          </c:cat>
          <c:val>
            <c:numRef>
              <c:f>'PK eines Mitarbeiters'!$T$47:$T$49</c:f>
              <c:numCache>
                <c:formatCode>#,##0.00</c:formatCode>
                <c:ptCount val="3"/>
                <c:pt idx="0">
                  <c:v>48</c:v>
                </c:pt>
                <c:pt idx="1">
                  <c:v>7.6</c:v>
                </c:pt>
                <c:pt idx="2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46-44B7-AF1D-FA3C3098E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332613621220427"/>
          <c:y val="0.75660268264954489"/>
          <c:w val="0.63072597355622551"/>
          <c:h val="0.2204016510326935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5</xdr:row>
      <xdr:rowOff>68580</xdr:rowOff>
    </xdr:from>
    <xdr:to>
      <xdr:col>3</xdr:col>
      <xdr:colOff>4968240</xdr:colOff>
      <xdr:row>6</xdr:row>
      <xdr:rowOff>99060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43AB88A0-AF5F-25CD-E110-AAF686BD4832}"/>
            </a:ext>
          </a:extLst>
        </xdr:cNvPr>
        <xdr:cNvSpPr txBox="1">
          <a:spLocks noChangeArrowheads="1"/>
        </xdr:cNvSpPr>
      </xdr:nvSpPr>
      <xdr:spPr bwMode="auto">
        <a:xfrm>
          <a:off x="960120" y="1066800"/>
          <a:ext cx="5006340" cy="586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6F1F7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Mit dem Tool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"Personalkosten eines Mitarbeiters"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können Sie die gesamten Kosten eines Mitarbeiters berechnen.</a:t>
          </a:r>
        </a:p>
      </xdr:txBody>
    </xdr:sp>
    <xdr:clientData/>
  </xdr:twoCellAnchor>
  <xdr:twoCellAnchor>
    <xdr:from>
      <xdr:col>2</xdr:col>
      <xdr:colOff>45720</xdr:colOff>
      <xdr:row>9</xdr:row>
      <xdr:rowOff>129540</xdr:rowOff>
    </xdr:from>
    <xdr:to>
      <xdr:col>4</xdr:col>
      <xdr:colOff>0</xdr:colOff>
      <xdr:row>15</xdr:row>
      <xdr:rowOff>99060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2A95E822-1170-6D77-082A-A4858C0F52CA}"/>
            </a:ext>
          </a:extLst>
        </xdr:cNvPr>
        <xdr:cNvSpPr txBox="1">
          <a:spLocks noChangeArrowheads="1"/>
        </xdr:cNvSpPr>
      </xdr:nvSpPr>
      <xdr:spPr bwMode="auto">
        <a:xfrm>
          <a:off x="937260" y="2194560"/>
          <a:ext cx="5036820" cy="1264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6F1F7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Um mit dem Tool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"Personalkosten eines Mitarbeiters"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zu arbeiten, sind lediglich einige Angaben im Arbeitsblatt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"PK eines Mitarbeiters"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erforderlich. Die Angaben sind selbsterklärend.</a:t>
          </a:r>
        </a:p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Um im Bedarfsfall die Beitragsbemessungsgrenzen (Zellen G32 und G33) oder die Beitragssätze zur Sozialversicherung (Zellen E35 bis E39) zu ändern, deaktivieren Sie bitte den Arbeitsblattschutz (im Menü unter Extras / Schutz / Blattschutz aufheben).</a:t>
          </a:r>
        </a:p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236220</xdr:colOff>
      <xdr:row>43</xdr:row>
      <xdr:rowOff>45720</xdr:rowOff>
    </xdr:from>
    <xdr:to>
      <xdr:col>12</xdr:col>
      <xdr:colOff>76200</xdr:colOff>
      <xdr:row>56</xdr:row>
      <xdr:rowOff>167640</xdr:rowOff>
    </xdr:to>
    <xdr:graphicFrame macro="">
      <xdr:nvGraphicFramePr>
        <xdr:cNvPr id="18465" name="Diagramm 33">
          <a:extLst>
            <a:ext uri="{FF2B5EF4-FFF2-40B4-BE49-F238E27FC236}">
              <a16:creationId xmlns:a16="http://schemas.microsoft.com/office/drawing/2014/main" id="{5F00E2F3-A666-6F12-9BED-413E0A542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autoPageBreaks="0"/>
  </sheetPr>
  <dimension ref="A2:IT23"/>
  <sheetViews>
    <sheetView showGridLines="0" tabSelected="1" zoomScaleNormal="100" workbookViewId="0">
      <selection activeCell="E7" sqref="E7"/>
    </sheetView>
  </sheetViews>
  <sheetFormatPr baseColWidth="10" defaultColWidth="11.44140625" defaultRowHeight="13.2" x14ac:dyDescent="0.25"/>
  <cols>
    <col min="1" max="1" width="11.44140625" style="3"/>
    <col min="2" max="3" width="1.5546875" style="3" customWidth="1"/>
    <col min="4" max="4" width="34.109375" style="3" customWidth="1"/>
    <col min="5" max="5" width="19" style="3" customWidth="1"/>
    <col min="6" max="6" width="11.44140625" style="3"/>
    <col min="7" max="7" width="1.5546875" style="3" customWidth="1"/>
    <col min="8" max="8" width="1.6640625" style="3" customWidth="1"/>
    <col min="9" max="9" width="12" style="3" bestFit="1" customWidth="1"/>
    <col min="10" max="10" width="11.44140625" style="3"/>
    <col min="11" max="11" width="0" style="3" hidden="1" customWidth="1"/>
    <col min="12" max="16384" width="11.44140625" style="3"/>
  </cols>
  <sheetData>
    <row r="2" spans="1:254" ht="13.8" thickBot="1" x14ac:dyDescent="0.3"/>
    <row r="3" spans="1:254" s="1" customFormat="1" ht="25.5" customHeight="1" thickBot="1" x14ac:dyDescent="0.3">
      <c r="A3" s="3"/>
      <c r="B3" s="62" t="s">
        <v>51</v>
      </c>
      <c r="C3" s="63"/>
      <c r="D3" s="63"/>
      <c r="E3" s="63"/>
      <c r="F3" s="63"/>
      <c r="G3" s="63"/>
      <c r="H3" s="6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</row>
    <row r="4" spans="1:254" x14ac:dyDescent="0.25">
      <c r="B4" s="4"/>
      <c r="H4" s="5"/>
    </row>
    <row r="5" spans="1:254" x14ac:dyDescent="0.25">
      <c r="B5" s="4"/>
      <c r="C5" s="10"/>
      <c r="D5" s="65" t="s">
        <v>0</v>
      </c>
      <c r="E5" s="66"/>
      <c r="F5" s="2"/>
      <c r="G5" s="2"/>
      <c r="H5" s="5"/>
    </row>
    <row r="6" spans="1:254" x14ac:dyDescent="0.25">
      <c r="B6" s="4"/>
      <c r="C6" s="12"/>
      <c r="D6" s="13"/>
      <c r="E6" s="13"/>
      <c r="F6" s="13"/>
      <c r="G6" s="14"/>
      <c r="H6" s="5"/>
      <c r="K6" s="3">
        <f ca="1">+YEAR(TODAY())-2</f>
        <v>2023</v>
      </c>
    </row>
    <row r="7" spans="1:254" x14ac:dyDescent="0.25">
      <c r="B7" s="4"/>
      <c r="C7" s="15"/>
      <c r="D7" s="16" t="s">
        <v>1</v>
      </c>
      <c r="E7" s="23">
        <v>2026</v>
      </c>
      <c r="F7" s="17"/>
      <c r="G7" s="18"/>
      <c r="H7" s="5"/>
      <c r="K7" s="3">
        <f ca="1">1+K6</f>
        <v>2024</v>
      </c>
    </row>
    <row r="8" spans="1:254" x14ac:dyDescent="0.25">
      <c r="B8" s="4"/>
      <c r="C8" s="15"/>
      <c r="D8" s="16"/>
      <c r="E8" s="17"/>
      <c r="F8" s="17"/>
      <c r="G8" s="18"/>
      <c r="H8" s="5"/>
      <c r="K8" s="3">
        <f t="shared" ref="K8:K18" ca="1" si="0">1+K7</f>
        <v>2025</v>
      </c>
    </row>
    <row r="9" spans="1:254" x14ac:dyDescent="0.25">
      <c r="B9" s="4"/>
      <c r="C9" s="15"/>
      <c r="D9" s="16" t="s">
        <v>2</v>
      </c>
      <c r="E9" s="60" t="s">
        <v>5</v>
      </c>
      <c r="F9" s="61"/>
      <c r="G9" s="18"/>
      <c r="H9" s="5"/>
      <c r="K9" s="3">
        <f t="shared" ca="1" si="0"/>
        <v>2026</v>
      </c>
    </row>
    <row r="10" spans="1:254" x14ac:dyDescent="0.25">
      <c r="B10" s="4"/>
      <c r="C10" s="15"/>
      <c r="D10" s="16" t="s">
        <v>3</v>
      </c>
      <c r="E10" s="60" t="s">
        <v>6</v>
      </c>
      <c r="F10" s="61"/>
      <c r="G10" s="18"/>
      <c r="H10" s="5"/>
      <c r="K10" s="3">
        <f t="shared" ca="1" si="0"/>
        <v>2027</v>
      </c>
    </row>
    <row r="11" spans="1:254" x14ac:dyDescent="0.25">
      <c r="B11" s="4"/>
      <c r="C11" s="15"/>
      <c r="D11" s="16"/>
      <c r="E11" s="17"/>
      <c r="F11" s="17"/>
      <c r="G11" s="18"/>
      <c r="H11" s="5"/>
      <c r="K11" s="3">
        <f t="shared" ca="1" si="0"/>
        <v>2028</v>
      </c>
    </row>
    <row r="12" spans="1:254" x14ac:dyDescent="0.25">
      <c r="B12" s="4"/>
      <c r="C12" s="15"/>
      <c r="D12" s="16" t="s">
        <v>4</v>
      </c>
      <c r="E12" s="60" t="s">
        <v>7</v>
      </c>
      <c r="F12" s="61"/>
      <c r="G12" s="18"/>
      <c r="H12" s="5"/>
      <c r="K12" s="3">
        <f t="shared" ca="1" si="0"/>
        <v>2029</v>
      </c>
    </row>
    <row r="13" spans="1:254" x14ac:dyDescent="0.25">
      <c r="B13" s="4"/>
      <c r="C13" s="15"/>
      <c r="D13" s="16" t="s">
        <v>10</v>
      </c>
      <c r="E13" s="60" t="s">
        <v>8</v>
      </c>
      <c r="F13" s="61"/>
      <c r="G13" s="18"/>
      <c r="H13" s="5"/>
      <c r="K13" s="3">
        <f t="shared" ca="1" si="0"/>
        <v>2030</v>
      </c>
    </row>
    <row r="14" spans="1:254" x14ac:dyDescent="0.25">
      <c r="B14" s="4"/>
      <c r="C14" s="15"/>
      <c r="D14" s="16" t="s">
        <v>11</v>
      </c>
      <c r="E14" s="60" t="s">
        <v>13</v>
      </c>
      <c r="F14" s="61"/>
      <c r="G14" s="18"/>
      <c r="H14" s="5"/>
      <c r="K14" s="3">
        <f t="shared" ca="1" si="0"/>
        <v>2031</v>
      </c>
    </row>
    <row r="15" spans="1:254" x14ac:dyDescent="0.25">
      <c r="B15" s="4"/>
      <c r="C15" s="15"/>
      <c r="D15" s="16" t="s">
        <v>12</v>
      </c>
      <c r="E15" s="60" t="s">
        <v>14</v>
      </c>
      <c r="F15" s="61"/>
      <c r="G15" s="18"/>
      <c r="H15" s="5"/>
      <c r="K15" s="3">
        <f t="shared" ca="1" si="0"/>
        <v>2032</v>
      </c>
    </row>
    <row r="16" spans="1:254" ht="13.8" thickBot="1" x14ac:dyDescent="0.3">
      <c r="B16" s="4"/>
      <c r="C16" s="19"/>
      <c r="D16" s="20"/>
      <c r="E16" s="20"/>
      <c r="F16" s="20"/>
      <c r="G16" s="21"/>
      <c r="H16" s="5"/>
      <c r="K16" s="3">
        <f t="shared" ca="1" si="0"/>
        <v>2033</v>
      </c>
    </row>
    <row r="17" spans="2:11" x14ac:dyDescent="0.25">
      <c r="B17" s="4"/>
      <c r="H17" s="5"/>
      <c r="K17" s="3">
        <f t="shared" ca="1" si="0"/>
        <v>2034</v>
      </c>
    </row>
    <row r="18" spans="2:11" ht="13.8" thickBot="1" x14ac:dyDescent="0.3">
      <c r="B18" s="6"/>
      <c r="C18" s="7"/>
      <c r="D18" s="7"/>
      <c r="E18" s="7"/>
      <c r="F18" s="7"/>
      <c r="G18" s="7"/>
      <c r="H18" s="8"/>
      <c r="K18" s="3">
        <f t="shared" ca="1" si="0"/>
        <v>2035</v>
      </c>
    </row>
    <row r="19" spans="2:11" hidden="1" x14ac:dyDescent="0.25"/>
    <row r="21" spans="2:11" x14ac:dyDescent="0.25">
      <c r="B21" s="9" t="s">
        <v>57</v>
      </c>
    </row>
    <row r="22" spans="2:11" x14ac:dyDescent="0.25">
      <c r="B22" s="9" t="s">
        <v>55</v>
      </c>
    </row>
    <row r="23" spans="2:11" x14ac:dyDescent="0.25">
      <c r="B23" s="9" t="s">
        <v>56</v>
      </c>
    </row>
  </sheetData>
  <sheetProtection sheet="1"/>
  <mergeCells count="8">
    <mergeCell ref="E14:F14"/>
    <mergeCell ref="E15:F15"/>
    <mergeCell ref="B3:H3"/>
    <mergeCell ref="D5:E5"/>
    <mergeCell ref="E9:F9"/>
    <mergeCell ref="E10:F10"/>
    <mergeCell ref="E12:F12"/>
    <mergeCell ref="E13:F13"/>
  </mergeCells>
  <phoneticPr fontId="4" type="noConversion"/>
  <dataValidations count="1">
    <dataValidation type="list" showErrorMessage="1" errorTitle="Jahr wählen" error="Bitte wählen Sie aus der Liste ein Jahr, für das der Anlagespiegel erstellt werden soll." sqref="E7" xr:uid="{00000000-0002-0000-0000-000000000000}">
      <formula1>$K$6:$K$18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autoPageBreaks="0"/>
  </sheetPr>
  <dimension ref="A2:IR21"/>
  <sheetViews>
    <sheetView showGridLines="0" showZeros="0" showOutlineSymbols="0" zoomScaleNormal="100" workbookViewId="0"/>
  </sheetViews>
  <sheetFormatPr baseColWidth="10" defaultColWidth="11.44140625" defaultRowHeight="13.2" x14ac:dyDescent="0.25"/>
  <cols>
    <col min="1" max="1" width="11.44140625" style="3"/>
    <col min="2" max="3" width="1.5546875" style="3" customWidth="1"/>
    <col min="4" max="4" width="72.5546875" style="3" customWidth="1"/>
    <col min="5" max="5" width="1.5546875" style="3" customWidth="1"/>
    <col min="6" max="6" width="1.6640625" style="3" customWidth="1"/>
    <col min="7" max="7" width="2.6640625" style="3" customWidth="1"/>
    <col min="8" max="16384" width="11.44140625" style="3"/>
  </cols>
  <sheetData>
    <row r="2" spans="1:252" ht="13.8" thickBot="1" x14ac:dyDescent="0.3"/>
    <row r="3" spans="1:252" s="1" customFormat="1" ht="25.5" customHeight="1" thickBot="1" x14ac:dyDescent="0.3">
      <c r="A3" s="3"/>
      <c r="B3" s="67" t="s">
        <v>49</v>
      </c>
      <c r="C3" s="68"/>
      <c r="D3" s="68"/>
      <c r="E3" s="68"/>
      <c r="F3" s="6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spans="1:252" x14ac:dyDescent="0.25">
      <c r="B4" s="4"/>
      <c r="F4" s="5"/>
    </row>
    <row r="5" spans="1:252" x14ac:dyDescent="0.25">
      <c r="B5" s="4"/>
      <c r="C5" s="10"/>
      <c r="D5" s="11" t="s">
        <v>9</v>
      </c>
      <c r="E5" s="2"/>
      <c r="F5" s="5"/>
    </row>
    <row r="6" spans="1:252" ht="44.25" customHeight="1" x14ac:dyDescent="0.25">
      <c r="B6" s="4"/>
      <c r="C6" s="15"/>
      <c r="D6" s="22"/>
      <c r="E6" s="14"/>
      <c r="F6" s="5"/>
    </row>
    <row r="7" spans="1:252" ht="13.8" thickBot="1" x14ac:dyDescent="0.3">
      <c r="B7" s="4"/>
      <c r="C7" s="19"/>
      <c r="D7" s="20"/>
      <c r="E7" s="21"/>
      <c r="F7" s="5"/>
    </row>
    <row r="8" spans="1:252" x14ac:dyDescent="0.25">
      <c r="B8" s="4"/>
      <c r="F8" s="5"/>
    </row>
    <row r="9" spans="1:252" x14ac:dyDescent="0.25">
      <c r="B9" s="4"/>
      <c r="C9" s="10"/>
      <c r="D9" s="11" t="s">
        <v>50</v>
      </c>
      <c r="E9" s="2"/>
      <c r="F9" s="5"/>
    </row>
    <row r="10" spans="1:252" x14ac:dyDescent="0.25">
      <c r="B10" s="4"/>
      <c r="C10" s="12"/>
      <c r="D10" s="13"/>
      <c r="E10" s="14"/>
      <c r="F10" s="5"/>
    </row>
    <row r="11" spans="1:252" ht="25.5" customHeight="1" x14ac:dyDescent="0.25">
      <c r="B11" s="4"/>
      <c r="C11" s="15"/>
      <c r="D11" s="16"/>
      <c r="E11" s="18"/>
      <c r="F11" s="5"/>
    </row>
    <row r="12" spans="1:252" ht="28.5" customHeight="1" x14ac:dyDescent="0.25">
      <c r="B12" s="4"/>
      <c r="C12" s="15"/>
      <c r="D12" s="16"/>
      <c r="E12" s="18"/>
      <c r="F12" s="5"/>
    </row>
    <row r="13" spans="1:252" ht="19.5" customHeight="1" x14ac:dyDescent="0.25">
      <c r="B13" s="4"/>
      <c r="C13" s="15"/>
      <c r="D13" s="16"/>
      <c r="E13" s="18"/>
      <c r="F13" s="5"/>
    </row>
    <row r="14" spans="1:252" ht="3" customHeight="1" x14ac:dyDescent="0.25">
      <c r="B14" s="4"/>
      <c r="C14" s="15"/>
      <c r="D14" s="16"/>
      <c r="E14" s="18"/>
      <c r="F14" s="5"/>
    </row>
    <row r="15" spans="1:252" ht="13.5" customHeight="1" x14ac:dyDescent="0.25">
      <c r="B15" s="4"/>
      <c r="C15" s="15"/>
      <c r="D15" s="16"/>
      <c r="E15" s="18"/>
      <c r="F15" s="5"/>
    </row>
    <row r="16" spans="1:252" ht="13.8" thickBot="1" x14ac:dyDescent="0.3">
      <c r="B16" s="4"/>
      <c r="C16" s="19"/>
      <c r="D16" s="20"/>
      <c r="E16" s="21"/>
      <c r="F16" s="5"/>
    </row>
    <row r="17" spans="2:6" ht="13.8" thickBot="1" x14ac:dyDescent="0.3">
      <c r="B17" s="6"/>
      <c r="C17" s="7"/>
      <c r="D17" s="7"/>
      <c r="E17" s="7"/>
      <c r="F17" s="8"/>
    </row>
    <row r="19" spans="2:6" x14ac:dyDescent="0.25">
      <c r="B19" s="9" t="s">
        <v>57</v>
      </c>
    </row>
    <row r="20" spans="2:6" x14ac:dyDescent="0.25">
      <c r="B20" s="9" t="s">
        <v>55</v>
      </c>
    </row>
    <row r="21" spans="2:6" x14ac:dyDescent="0.25">
      <c r="B21" s="9" t="s">
        <v>56</v>
      </c>
    </row>
  </sheetData>
  <sheetProtection sheet="1"/>
  <mergeCells count="1">
    <mergeCell ref="B3:F3"/>
  </mergeCells>
  <phoneticPr fontId="4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B1:W61"/>
  <sheetViews>
    <sheetView showGridLines="0" workbookViewId="0">
      <selection activeCell="G6" sqref="G6:I6"/>
    </sheetView>
  </sheetViews>
  <sheetFormatPr baseColWidth="10" defaultColWidth="11.44140625" defaultRowHeight="13.2" x14ac:dyDescent="0.25"/>
  <cols>
    <col min="1" max="1" width="2.6640625" style="3" customWidth="1"/>
    <col min="2" max="3" width="1.6640625" style="3" customWidth="1"/>
    <col min="4" max="4" width="26.88671875" style="3" customWidth="1"/>
    <col min="5" max="5" width="7.88671875" style="3" bestFit="1" customWidth="1"/>
    <col min="6" max="6" width="1.6640625" style="3" customWidth="1"/>
    <col min="7" max="7" width="13.44140625" style="3" bestFit="1" customWidth="1"/>
    <col min="8" max="8" width="1.6640625" style="3" customWidth="1"/>
    <col min="9" max="9" width="14" style="3" customWidth="1"/>
    <col min="10" max="10" width="2.33203125" style="3" customWidth="1"/>
    <col min="11" max="11" width="11.6640625" style="3" customWidth="1"/>
    <col min="12" max="12" width="1.109375" style="3" customWidth="1"/>
    <col min="13" max="13" width="1.6640625" style="3" customWidth="1"/>
    <col min="14" max="14" width="11.44140625" style="3"/>
    <col min="15" max="23" width="11.44140625" style="26"/>
    <col min="24" max="16384" width="11.44140625" style="3"/>
  </cols>
  <sheetData>
    <row r="1" spans="2:19" ht="13.8" thickBot="1" x14ac:dyDescent="0.3"/>
    <row r="2" spans="2:19" ht="18" thickBot="1" x14ac:dyDescent="0.3">
      <c r="B2" s="70" t="s">
        <v>46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2:19" ht="3" customHeight="1" thickBot="1" x14ac:dyDescent="0.3">
      <c r="B3" s="4"/>
      <c r="M3" s="5"/>
    </row>
    <row r="4" spans="2:19" ht="16.2" thickBot="1" x14ac:dyDescent="0.3">
      <c r="B4" s="27" t="str">
        <f>"Firma: "&amp;Stammdaten!E12</f>
        <v>Firma: Walkes Company</v>
      </c>
      <c r="C4" s="28"/>
      <c r="D4" s="29"/>
      <c r="E4" s="30"/>
      <c r="F4" s="29"/>
      <c r="G4" s="29"/>
      <c r="H4" s="31"/>
      <c r="I4" s="31"/>
      <c r="J4" s="31"/>
      <c r="K4" s="31"/>
      <c r="L4" s="31"/>
      <c r="M4" s="32"/>
    </row>
    <row r="5" spans="2:19" x14ac:dyDescent="0.25">
      <c r="B5" s="4"/>
      <c r="M5" s="5"/>
    </row>
    <row r="6" spans="2:19" x14ac:dyDescent="0.25">
      <c r="B6" s="4"/>
      <c r="C6" s="33" t="s">
        <v>20</v>
      </c>
      <c r="G6" s="73" t="s">
        <v>22</v>
      </c>
      <c r="H6" s="74"/>
      <c r="I6" s="75"/>
      <c r="M6" s="5"/>
    </row>
    <row r="7" spans="2:19" x14ac:dyDescent="0.25">
      <c r="B7" s="4"/>
      <c r="C7" s="33" t="s">
        <v>21</v>
      </c>
      <c r="G7" s="73" t="s">
        <v>23</v>
      </c>
      <c r="H7" s="74"/>
      <c r="I7" s="75"/>
      <c r="M7" s="5"/>
      <c r="S7" s="26" t="s">
        <v>42</v>
      </c>
    </row>
    <row r="8" spans="2:19" ht="4.5" customHeight="1" x14ac:dyDescent="0.25">
      <c r="B8" s="4"/>
      <c r="C8" s="34"/>
      <c r="M8" s="5"/>
    </row>
    <row r="9" spans="2:19" x14ac:dyDescent="0.25">
      <c r="B9" s="4"/>
      <c r="C9" s="3" t="s">
        <v>36</v>
      </c>
      <c r="G9" s="25">
        <v>40</v>
      </c>
      <c r="I9" s="25">
        <v>220</v>
      </c>
      <c r="M9" s="5"/>
      <c r="S9" s="35">
        <f>+ROUND(0.144444444444444*I9*G9,0)</f>
        <v>1271</v>
      </c>
    </row>
    <row r="10" spans="2:19" x14ac:dyDescent="0.25">
      <c r="B10" s="4"/>
      <c r="M10" s="5"/>
    </row>
    <row r="11" spans="2:19" x14ac:dyDescent="0.25">
      <c r="B11" s="4"/>
      <c r="C11" s="36" t="s">
        <v>45</v>
      </c>
      <c r="D11" s="37"/>
      <c r="E11" s="37"/>
      <c r="F11" s="37"/>
      <c r="G11" s="37"/>
      <c r="H11" s="37"/>
      <c r="I11" s="37"/>
      <c r="J11" s="37"/>
      <c r="K11" s="37"/>
      <c r="L11" s="38"/>
      <c r="M11" s="5"/>
    </row>
    <row r="12" spans="2:19" x14ac:dyDescent="0.25">
      <c r="B12" s="4"/>
      <c r="M12" s="5"/>
    </row>
    <row r="13" spans="2:19" x14ac:dyDescent="0.25">
      <c r="B13" s="4"/>
      <c r="C13" s="33" t="s">
        <v>24</v>
      </c>
      <c r="I13" s="24">
        <v>4000</v>
      </c>
      <c r="K13" s="39">
        <f>12*I13</f>
        <v>48000</v>
      </c>
      <c r="M13" s="5"/>
    </row>
    <row r="14" spans="2:19" x14ac:dyDescent="0.25">
      <c r="B14" s="4"/>
      <c r="M14" s="5"/>
    </row>
    <row r="15" spans="2:19" x14ac:dyDescent="0.25">
      <c r="B15" s="4"/>
      <c r="C15" s="33" t="s">
        <v>29</v>
      </c>
      <c r="M15" s="5"/>
    </row>
    <row r="16" spans="2:19" x14ac:dyDescent="0.25">
      <c r="B16" s="4"/>
      <c r="C16" s="40" t="s">
        <v>25</v>
      </c>
      <c r="D16" s="3" t="s">
        <v>52</v>
      </c>
      <c r="G16" s="24">
        <v>35</v>
      </c>
      <c r="K16" s="39">
        <f>+IF(G16="",0,ROUND(12*G16,2))</f>
        <v>420</v>
      </c>
      <c r="M16" s="5"/>
    </row>
    <row r="17" spans="2:19" x14ac:dyDescent="0.25">
      <c r="B17" s="4"/>
      <c r="C17" s="40" t="s">
        <v>25</v>
      </c>
      <c r="D17" s="3" t="s">
        <v>47</v>
      </c>
      <c r="G17" s="24">
        <v>250</v>
      </c>
      <c r="K17" s="39">
        <f>+IF(G17="",0,ROUND(12*G17,2))</f>
        <v>3000</v>
      </c>
      <c r="M17" s="5"/>
    </row>
    <row r="18" spans="2:19" x14ac:dyDescent="0.25">
      <c r="B18" s="4"/>
      <c r="C18" s="40" t="s">
        <v>25</v>
      </c>
      <c r="D18" s="3" t="s">
        <v>29</v>
      </c>
      <c r="G18" s="24">
        <v>35</v>
      </c>
      <c r="K18" s="39">
        <f>+IF(G18="",0,ROUND(12*G18,2))</f>
        <v>420</v>
      </c>
      <c r="M18" s="5"/>
    </row>
    <row r="19" spans="2:19" x14ac:dyDescent="0.25">
      <c r="B19" s="4"/>
      <c r="C19" s="40" t="s">
        <v>25</v>
      </c>
      <c r="D19" s="3" t="s">
        <v>29</v>
      </c>
      <c r="G19" s="24">
        <v>0</v>
      </c>
      <c r="K19" s="39">
        <f>+IF(G19="",0,ROUND(12*G19,2))</f>
        <v>0</v>
      </c>
      <c r="M19" s="5"/>
    </row>
    <row r="20" spans="2:19" x14ac:dyDescent="0.25">
      <c r="B20" s="4"/>
      <c r="C20" s="40" t="s">
        <v>25</v>
      </c>
      <c r="D20" s="3" t="s">
        <v>29</v>
      </c>
      <c r="G20" s="24">
        <v>0</v>
      </c>
      <c r="K20" s="39">
        <f>+IF(G20="",0,ROUND(12*G20,2))</f>
        <v>0</v>
      </c>
      <c r="M20" s="5"/>
    </row>
    <row r="21" spans="2:19" x14ac:dyDescent="0.25">
      <c r="B21" s="4"/>
      <c r="M21" s="5"/>
    </row>
    <row r="22" spans="2:19" x14ac:dyDescent="0.25">
      <c r="B22" s="4"/>
      <c r="C22" s="33" t="s">
        <v>30</v>
      </c>
      <c r="M22" s="5"/>
    </row>
    <row r="23" spans="2:19" x14ac:dyDescent="0.25">
      <c r="B23" s="4"/>
      <c r="C23" s="40" t="s">
        <v>25</v>
      </c>
      <c r="D23" s="3" t="s">
        <v>26</v>
      </c>
      <c r="G23" s="24">
        <v>2500</v>
      </c>
      <c r="K23" s="39">
        <f>+IF(G23="",0,ROUND(G23,2))</f>
        <v>2500</v>
      </c>
      <c r="M23" s="5"/>
    </row>
    <row r="24" spans="2:19" x14ac:dyDescent="0.25">
      <c r="B24" s="4"/>
      <c r="C24" s="40" t="s">
        <v>25</v>
      </c>
      <c r="D24" s="3" t="s">
        <v>27</v>
      </c>
      <c r="G24" s="24">
        <v>1250</v>
      </c>
      <c r="K24" s="39">
        <f>+IF(G24="",0,ROUND(G24,2))</f>
        <v>1250</v>
      </c>
      <c r="M24" s="5"/>
    </row>
    <row r="25" spans="2:19" x14ac:dyDescent="0.25">
      <c r="B25" s="4"/>
      <c r="C25" s="40" t="s">
        <v>25</v>
      </c>
      <c r="D25" s="3" t="s">
        <v>28</v>
      </c>
      <c r="G25" s="24">
        <v>0</v>
      </c>
      <c r="K25" s="39">
        <f>+IF(G25="",0,ROUND(G25,2))</f>
        <v>0</v>
      </c>
      <c r="M25" s="5"/>
    </row>
    <row r="26" spans="2:19" x14ac:dyDescent="0.25">
      <c r="B26" s="4"/>
      <c r="C26" s="40" t="s">
        <v>25</v>
      </c>
      <c r="D26" s="3" t="s">
        <v>28</v>
      </c>
      <c r="G26" s="24">
        <v>0</v>
      </c>
      <c r="K26" s="39">
        <f>+IF(G26="",0,ROUND(G26,2))</f>
        <v>0</v>
      </c>
      <c r="M26" s="5"/>
    </row>
    <row r="27" spans="2:19" x14ac:dyDescent="0.25">
      <c r="B27" s="4"/>
      <c r="C27" s="40" t="s">
        <v>25</v>
      </c>
      <c r="D27" s="3" t="s">
        <v>28</v>
      </c>
      <c r="G27" s="24">
        <v>0</v>
      </c>
      <c r="K27" s="39">
        <f>+IF(G27="",0,ROUND(G27,2))</f>
        <v>0</v>
      </c>
      <c r="M27" s="5"/>
    </row>
    <row r="28" spans="2:19" x14ac:dyDescent="0.25">
      <c r="B28" s="4"/>
      <c r="M28" s="5"/>
      <c r="S28" s="35">
        <f>SUM(K16:K27)</f>
        <v>7590</v>
      </c>
    </row>
    <row r="29" spans="2:19" x14ac:dyDescent="0.25">
      <c r="B29" s="4"/>
      <c r="M29" s="5"/>
    </row>
    <row r="30" spans="2:19" x14ac:dyDescent="0.25">
      <c r="B30" s="4"/>
      <c r="C30" s="33" t="s">
        <v>31</v>
      </c>
      <c r="K30" s="41">
        <f>SUM(K13,K16:K20,K23:K27)</f>
        <v>55590</v>
      </c>
      <c r="M30" s="5"/>
    </row>
    <row r="31" spans="2:19" x14ac:dyDescent="0.25">
      <c r="B31" s="4"/>
      <c r="M31" s="5"/>
    </row>
    <row r="32" spans="2:19" x14ac:dyDescent="0.25">
      <c r="B32" s="4"/>
      <c r="D32" s="42" t="s">
        <v>32</v>
      </c>
      <c r="E32" s="43"/>
      <c r="F32" s="44"/>
      <c r="G32" s="39">
        <v>96600</v>
      </c>
      <c r="M32" s="5"/>
      <c r="S32" s="26">
        <f>IF(K30&gt;G32,G32,K30)</f>
        <v>55590</v>
      </c>
    </row>
    <row r="33" spans="2:20" x14ac:dyDescent="0.25">
      <c r="B33" s="4"/>
      <c r="D33" s="42" t="s">
        <v>33</v>
      </c>
      <c r="E33" s="43"/>
      <c r="F33" s="44"/>
      <c r="G33" s="39">
        <v>66150</v>
      </c>
      <c r="M33" s="5"/>
      <c r="S33" s="26">
        <f>+IF(K30&gt;G33,G33,K30)</f>
        <v>55590</v>
      </c>
    </row>
    <row r="34" spans="2:20" ht="13.8" thickBot="1" x14ac:dyDescent="0.3">
      <c r="B34" s="4"/>
      <c r="G34" s="45"/>
      <c r="M34" s="5"/>
    </row>
    <row r="35" spans="2:20" x14ac:dyDescent="0.25">
      <c r="B35" s="4"/>
      <c r="D35" s="46" t="s">
        <v>17</v>
      </c>
      <c r="E35" s="57">
        <v>9.2999999999999999E-2</v>
      </c>
      <c r="I35" s="39">
        <f>+ROUND(E35*$S$32,2)</f>
        <v>5169.87</v>
      </c>
      <c r="M35" s="5"/>
    </row>
    <row r="36" spans="2:20" x14ac:dyDescent="0.25">
      <c r="B36" s="4"/>
      <c r="D36" s="47" t="s">
        <v>15</v>
      </c>
      <c r="E36" s="58">
        <v>8.7499999999999994E-2</v>
      </c>
      <c r="I36" s="39">
        <f>+ROUND(E36*$S$33,2)</f>
        <v>4864.13</v>
      </c>
      <c r="M36" s="5"/>
    </row>
    <row r="37" spans="2:20" x14ac:dyDescent="0.25">
      <c r="B37" s="4"/>
      <c r="D37" s="47" t="s">
        <v>16</v>
      </c>
      <c r="E37" s="58">
        <v>1.7999999999999999E-2</v>
      </c>
      <c r="I37" s="39">
        <f>+ROUND(E37*$S$33,2)</f>
        <v>1000.62</v>
      </c>
      <c r="M37" s="5"/>
    </row>
    <row r="38" spans="2:20" x14ac:dyDescent="0.25">
      <c r="B38" s="4"/>
      <c r="C38" s="33"/>
      <c r="D38" s="47" t="s">
        <v>18</v>
      </c>
      <c r="E38" s="58">
        <v>1.2999999999999999E-2</v>
      </c>
      <c r="I38" s="39">
        <f>+ROUND(E38*$S$32,2)</f>
        <v>722.67</v>
      </c>
      <c r="J38" s="48"/>
      <c r="K38" s="48"/>
      <c r="L38" s="48"/>
      <c r="M38" s="5"/>
    </row>
    <row r="39" spans="2:20" ht="13.8" thickBot="1" x14ac:dyDescent="0.3">
      <c r="B39" s="4"/>
      <c r="D39" s="49" t="s">
        <v>19</v>
      </c>
      <c r="E39" s="59">
        <v>0.02</v>
      </c>
      <c r="I39" s="39">
        <f>+ROUND(E39*$S$32,2)</f>
        <v>1111.8</v>
      </c>
      <c r="M39" s="5"/>
      <c r="S39" s="35">
        <f>SUM(I35:I39)</f>
        <v>12869.09</v>
      </c>
    </row>
    <row r="40" spans="2:20" x14ac:dyDescent="0.25">
      <c r="B40" s="4"/>
      <c r="M40" s="5"/>
    </row>
    <row r="41" spans="2:20" x14ac:dyDescent="0.25">
      <c r="B41" s="4"/>
      <c r="C41" s="33" t="s">
        <v>34</v>
      </c>
      <c r="K41" s="41">
        <f>SUM(I35:I39)</f>
        <v>12869.09</v>
      </c>
      <c r="M41" s="5"/>
    </row>
    <row r="42" spans="2:20" x14ac:dyDescent="0.25">
      <c r="B42" s="4"/>
      <c r="M42" s="5"/>
    </row>
    <row r="43" spans="2:20" x14ac:dyDescent="0.25">
      <c r="B43" s="4"/>
      <c r="C43" s="33" t="s">
        <v>35</v>
      </c>
      <c r="K43" s="41">
        <f>SUM(K41,K30)</f>
        <v>68459.09</v>
      </c>
      <c r="M43" s="5"/>
    </row>
    <row r="44" spans="2:20" x14ac:dyDescent="0.25">
      <c r="B44" s="4"/>
      <c r="M44" s="5"/>
    </row>
    <row r="45" spans="2:20" x14ac:dyDescent="0.25">
      <c r="B45" s="4"/>
      <c r="C45" s="36" t="s">
        <v>37</v>
      </c>
      <c r="D45" s="37"/>
      <c r="E45" s="37"/>
      <c r="F45" s="37"/>
      <c r="G45" s="37"/>
      <c r="H45" s="37"/>
      <c r="I45" s="37"/>
      <c r="J45" s="37"/>
      <c r="K45" s="37"/>
      <c r="L45" s="38"/>
      <c r="M45" s="5"/>
    </row>
    <row r="46" spans="2:20" x14ac:dyDescent="0.25">
      <c r="B46" s="4"/>
      <c r="M46" s="5"/>
    </row>
    <row r="47" spans="2:20" x14ac:dyDescent="0.25">
      <c r="B47" s="4"/>
      <c r="C47" s="3" t="s">
        <v>38</v>
      </c>
      <c r="G47" s="50">
        <f>+K13</f>
        <v>48000</v>
      </c>
      <c r="M47" s="5"/>
      <c r="S47" s="51" t="str">
        <f>+C47</f>
        <v>Bruttolohn</v>
      </c>
      <c r="T47" s="52">
        <f>ROUND(G47/1000,1)</f>
        <v>48</v>
      </c>
    </row>
    <row r="48" spans="2:20" x14ac:dyDescent="0.25">
      <c r="B48" s="4"/>
      <c r="C48" s="3" t="s">
        <v>53</v>
      </c>
      <c r="G48" s="50">
        <f>+S28</f>
        <v>7590</v>
      </c>
      <c r="M48" s="5"/>
      <c r="S48" s="51" t="str">
        <f>+C48</f>
        <v>Freiwillige Zahlungen</v>
      </c>
      <c r="T48" s="52">
        <f>ROUND(G48/1000,1)</f>
        <v>7.6</v>
      </c>
    </row>
    <row r="49" spans="2:20" x14ac:dyDescent="0.25">
      <c r="B49" s="4"/>
      <c r="C49" s="3" t="s">
        <v>39</v>
      </c>
      <c r="G49" s="50">
        <f>+S39</f>
        <v>12869.09</v>
      </c>
      <c r="M49" s="5"/>
      <c r="S49" s="51" t="s">
        <v>44</v>
      </c>
      <c r="T49" s="52">
        <f>ROUND(G49/1000,1)</f>
        <v>12.9</v>
      </c>
    </row>
    <row r="50" spans="2:20" ht="13.8" thickBot="1" x14ac:dyDescent="0.3">
      <c r="B50" s="4"/>
      <c r="C50" s="53" t="s">
        <v>40</v>
      </c>
      <c r="D50" s="53"/>
      <c r="E50" s="53"/>
      <c r="F50" s="53"/>
      <c r="G50" s="54">
        <f>SUM(G47:G49)</f>
        <v>68459.09</v>
      </c>
      <c r="M50" s="5"/>
    </row>
    <row r="51" spans="2:20" x14ac:dyDescent="0.25">
      <c r="B51" s="4"/>
      <c r="M51" s="5"/>
    </row>
    <row r="52" spans="2:20" x14ac:dyDescent="0.25">
      <c r="B52" s="4"/>
      <c r="C52" s="3" t="s">
        <v>41</v>
      </c>
      <c r="G52" s="22">
        <f>+ROUND(G47/$S$9,2)</f>
        <v>37.770000000000003</v>
      </c>
      <c r="M52" s="5"/>
    </row>
    <row r="53" spans="2:20" x14ac:dyDescent="0.25">
      <c r="B53" s="4"/>
      <c r="C53" s="3" t="s">
        <v>54</v>
      </c>
      <c r="G53" s="22">
        <f>+ROUND(G48/$S$9,2)</f>
        <v>5.97</v>
      </c>
      <c r="M53" s="5"/>
    </row>
    <row r="54" spans="2:20" x14ac:dyDescent="0.25">
      <c r="B54" s="4"/>
      <c r="C54" s="3" t="s">
        <v>48</v>
      </c>
      <c r="G54" s="22">
        <f>+ROUND(G49/$S$9,2)</f>
        <v>10.130000000000001</v>
      </c>
      <c r="M54" s="5"/>
    </row>
    <row r="55" spans="2:20" ht="13.8" thickBot="1" x14ac:dyDescent="0.3">
      <c r="B55" s="4"/>
      <c r="C55" s="53" t="s">
        <v>43</v>
      </c>
      <c r="D55" s="55"/>
      <c r="E55" s="55"/>
      <c r="F55" s="55"/>
      <c r="G55" s="56">
        <f>SUM(G52:G54)</f>
        <v>53.870000000000005</v>
      </c>
      <c r="M55" s="5"/>
    </row>
    <row r="56" spans="2:20" x14ac:dyDescent="0.25">
      <c r="B56" s="4"/>
      <c r="M56" s="5"/>
    </row>
    <row r="57" spans="2:20" ht="13.8" thickBot="1" x14ac:dyDescent="0.3">
      <c r="B57" s="6"/>
      <c r="C57" s="7"/>
      <c r="D57" s="7"/>
      <c r="E57" s="7"/>
      <c r="F57" s="7"/>
      <c r="G57" s="7"/>
      <c r="H57" s="7"/>
      <c r="I57" s="7"/>
      <c r="J57" s="7"/>
      <c r="K57" s="7"/>
      <c r="L57" s="7"/>
      <c r="M57" s="8"/>
    </row>
    <row r="59" spans="2:20" x14ac:dyDescent="0.25">
      <c r="B59" s="9" t="s">
        <v>57</v>
      </c>
    </row>
    <row r="60" spans="2:20" x14ac:dyDescent="0.25">
      <c r="B60" s="9" t="s">
        <v>55</v>
      </c>
    </row>
    <row r="61" spans="2:20" x14ac:dyDescent="0.25">
      <c r="B61" s="9" t="s">
        <v>56</v>
      </c>
    </row>
  </sheetData>
  <sheetProtection sheet="1"/>
  <mergeCells count="3">
    <mergeCell ref="B2:M2"/>
    <mergeCell ref="G6:I6"/>
    <mergeCell ref="G7:I7"/>
  </mergeCells>
  <phoneticPr fontId="4" type="noConversion"/>
  <dataValidations count="10">
    <dataValidation type="decimal" allowBlank="1" showErrorMessage="1" errorTitle="Monatsgehalt eingeben" error="Hier bitte das Monatsgehalt zwischen 0 und 25.000 Euro eingeben." sqref="I13" xr:uid="{00000000-0002-0000-0100-000000000000}">
      <formula1>0</formula1>
      <formula2>25000</formula2>
    </dataValidation>
    <dataValidation type="decimal" allowBlank="1" showErrorMessage="1" errorTitle="VWL eingeben" error="Hier bitte die monatlichen Aufwendungen für vermögenswirksame Leistungen (bis max. 250 Euro) eingeben." sqref="G16" xr:uid="{00000000-0002-0000-0100-000001000000}">
      <formula1>0</formula1>
      <formula2>250</formula2>
    </dataValidation>
    <dataValidation type="decimal" allowBlank="1" showErrorMessage="1" errorTitle="Fahrtkostenzuschuss" error="Hier bitte  monatliche Fahrtkostenzuschüsse (bis max. 2.500 Euro) eingeben." sqref="G17" xr:uid="{00000000-0002-0000-0100-000002000000}">
      <formula1>0</formula1>
      <formula2>2500</formula2>
    </dataValidation>
    <dataValidation type="decimal" allowBlank="1" showErrorMessage="1" errorTitle="Sonstige Kosten" error="Hier bitte sonstige monatliche Kosten zwischen 0 und 2.500 Euro eingeben." sqref="G18:G20" xr:uid="{00000000-0002-0000-0100-000003000000}">
      <formula1>0</formula1>
      <formula2>2500</formula2>
    </dataValidation>
    <dataValidation type="decimal" allowBlank="1" showErrorMessage="1" errorTitle="Urlaubsgeld eingeben" error="Hier bitte das jährlich gezahlte Urlaubsgeld zwischen 0 und 25.000 Euro eingeben." sqref="G23" xr:uid="{00000000-0002-0000-0100-000004000000}">
      <formula1>0</formula1>
      <formula2>25000</formula2>
    </dataValidation>
    <dataValidation type="decimal" allowBlank="1" showErrorMessage="1" errorTitle="Weihnachtsgeld eingeben" error="Hier bitte das jährlich gezahlte Weihnachtsgeld zwischen 0 und 25.000 Euro eingeben." sqref="G24" xr:uid="{00000000-0002-0000-0100-000005000000}">
      <formula1>0</formula1>
      <formula2>25000</formula2>
    </dataValidation>
    <dataValidation type="decimal" allowBlank="1" showErrorMessage="1" errorTitle="Sonstige Kosten eingeben" error="Hier bitte sonstige jährlich gezahlte Kosten zwischen 0 und 25.000 Euro eingeben." sqref="G25:G27" xr:uid="{00000000-0002-0000-0100-000006000000}">
      <formula1>0</formula1>
      <formula2>25000</formula2>
    </dataValidation>
    <dataValidation type="decimal" allowBlank="1" showErrorMessage="1" errorTitle="BBG Rentenversicherung" error="Hier bitte die Betragsbemessungsgrenze für die Renten- und Arbeitslosenvesicherung eingeben." sqref="G32" xr:uid="{00000000-0002-0000-0100-000007000000}">
      <formula1>30000</formula1>
      <formula2>100000</formula2>
    </dataValidation>
    <dataValidation type="decimal" allowBlank="1" showErrorMessage="1" errorTitle="BBG Krankenversicherung" error="Hier bitte die Betragsbemessungsgrenze für die Krankenversicherung eingeben." sqref="G33:G34" xr:uid="{00000000-0002-0000-0100-000008000000}">
      <formula1>30000</formula1>
      <formula2>90000</formula2>
    </dataValidation>
    <dataValidation type="decimal" allowBlank="1" showErrorMessage="1" errorTitle="Arbeitgeberanteile" error="Hier bitte nur die Arbeitgeberanteile zur Sozialversicherung eingeben." sqref="E35:E39" xr:uid="{00000000-0002-0000-0100-000009000000}">
      <formula1>0</formula1>
      <formula2>0.2</formula2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C0657C80C9EB42A8AE8AF1E32C18B5" ma:contentTypeVersion="19" ma:contentTypeDescription="Ein neues Dokument erstellen." ma:contentTypeScope="" ma:versionID="fb7a1579a995b7a5dfcc6f5044fd47cd">
  <xsd:schema xmlns:xsd="http://www.w3.org/2001/XMLSchema" xmlns:xs="http://www.w3.org/2001/XMLSchema" xmlns:p="http://schemas.microsoft.com/office/2006/metadata/properties" xmlns:ns2="bbb3f655-f267-4a84-b742-532fbc77d0ab" xmlns:ns3="f5f3c0c8-cb47-4a26-91a1-a44bb4539247" targetNamespace="http://schemas.microsoft.com/office/2006/metadata/properties" ma:root="true" ma:fieldsID="651f837e51ba3368221e5a277cf8f674" ns2:_="" ns3:_="">
    <xsd:import namespace="bbb3f655-f267-4a84-b742-532fbc77d0ab"/>
    <xsd:import namespace="f5f3c0c8-cb47-4a26-91a1-a44bb45392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3f655-f267-4a84-b742-532fbc77d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4a64a0-82bc-48a6-9867-8208b236f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3c0c8-cb47-4a26-91a1-a44bb45392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bcdc34-3acf-42b1-abfa-b6ef944057a8}" ma:internalName="TaxCatchAll" ma:showField="CatchAllData" ma:web="f5f3c0c8-cb47-4a26-91a1-a44bb45392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f3c0c8-cb47-4a26-91a1-a44bb4539247" xsi:nil="true"/>
    <lcf76f155ced4ddcb4097134ff3c332f xmlns="bbb3f655-f267-4a84-b742-532fbc77d0ab">
      <Terms xmlns="http://schemas.microsoft.com/office/infopath/2007/PartnerControls"/>
    </lcf76f155ced4ddcb4097134ff3c332f>
    <MediaLengthInSeconds xmlns="bbb3f655-f267-4a84-b742-532fbc77d0ab" xsi:nil="true"/>
    <SharedWithUsers xmlns="f5f3c0c8-cb47-4a26-91a1-a44bb4539247">
      <UserInfo>
        <DisplayName/>
        <AccountId xsi:nil="true"/>
        <AccountType/>
      </UserInfo>
    </SharedWithUsers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17C0F8C-CEF6-4360-ACC6-E16528BB8AE0}"/>
</file>

<file path=customXml/itemProps2.xml><?xml version="1.0" encoding="utf-8"?>
<ds:datastoreItem xmlns:ds="http://schemas.openxmlformats.org/officeDocument/2006/customXml" ds:itemID="{16BCEC62-9870-4E9F-B691-58BAF281B7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783712-F2E4-4322-9D88-EBA07A253A50}">
  <ds:schemaRefs>
    <ds:schemaRef ds:uri="http://schemas.microsoft.com/office/2006/metadata/properties"/>
    <ds:schemaRef ds:uri="http://schemas.microsoft.com/office/infopath/2007/PartnerControls"/>
    <ds:schemaRef ds:uri="f5f3c0c8-cb47-4a26-91a1-a44bb4539247"/>
    <ds:schemaRef ds:uri="bbb3f655-f267-4a84-b742-532fbc77d0ab"/>
  </ds:schemaRefs>
</ds:datastoreItem>
</file>

<file path=customXml/itemProps4.xml><?xml version="1.0" encoding="utf-8"?>
<ds:datastoreItem xmlns:ds="http://schemas.openxmlformats.org/officeDocument/2006/customXml" ds:itemID="{D4D35E1E-080B-4129-8EC5-0C511525D57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Stammdaten</vt:lpstr>
      <vt:lpstr>Hinweise</vt:lpstr>
      <vt:lpstr>PK eines Mitarbeiters</vt:lpstr>
      <vt:lpstr>Hinweise!Druckbereich</vt:lpstr>
      <vt:lpstr>'PK eines Mitarbeiters'!Druckbereich</vt:lpstr>
      <vt:lpstr>Stammdaten!Druckbereich</vt:lpstr>
    </vt:vector>
  </TitlesOfParts>
  <Company>VNR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Michael Konetzny</dc:creator>
  <cp:keywords>Kostenvergleich Tools</cp:keywords>
  <cp:lastModifiedBy>Michael Konetzny</cp:lastModifiedBy>
  <cp:lastPrinted>2022-09-15T19:12:56Z</cp:lastPrinted>
  <dcterms:created xsi:type="dcterms:W3CDTF">2009-01-31T13:41:13Z</dcterms:created>
  <dcterms:modified xsi:type="dcterms:W3CDTF">2025-10-28T20:34:42Z</dcterms:modified>
  <cp:category>Tools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TRUE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Kostenvergleich_PEO.xls</vt:lpwstr>
  </property>
  <property fmtid="{D5CDD505-2E9C-101B-9397-08002B2CF9AE}" pid="5" name="Jet Reports Design Mode Active">
    <vt:bool>true</vt:bool>
  </property>
  <property fmtid="{D5CDD505-2E9C-101B-9397-08002B2CF9AE}" pid="6" name="display_urn:schemas-microsoft-com:office:office#Editor">
    <vt:lpwstr>JSa - Johanna Schlamp-Ogawa</vt:lpwstr>
  </property>
  <property fmtid="{D5CDD505-2E9C-101B-9397-08002B2CF9AE}" pid="7" name="Order">
    <vt:lpwstr>14659000.0000000</vt:lpwstr>
  </property>
  <property fmtid="{D5CDD505-2E9C-101B-9397-08002B2CF9AE}" pid="8" name="SharedWithUsers">
    <vt:lpwstr/>
  </property>
  <property fmtid="{D5CDD505-2E9C-101B-9397-08002B2CF9AE}" pid="9" name="_ExtendedDescription">
    <vt:lpwstr/>
  </property>
  <property fmtid="{D5CDD505-2E9C-101B-9397-08002B2CF9AE}" pid="10" name="display_urn:schemas-microsoft-com:office:office#Author">
    <vt:lpwstr>JSa - Johanna Schlamp-Ogawa</vt:lpwstr>
  </property>
  <property fmtid="{D5CDD505-2E9C-101B-9397-08002B2CF9AE}" pid="11" name="ComplianceAssetId">
    <vt:lpwstr/>
  </property>
  <property fmtid="{D5CDD505-2E9C-101B-9397-08002B2CF9AE}" pid="12" name="TriggerFlowInfo">
    <vt:lpwstr/>
  </property>
  <property fmtid="{D5CDD505-2E9C-101B-9397-08002B2CF9AE}" pid="13" name="ContentTypeId">
    <vt:lpwstr>0x010100E9C0657C80C9EB42A8AE8AF1E32C18B5</vt:lpwstr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MediaLengthInSeconds">
    <vt:lpwstr/>
  </property>
  <property fmtid="{D5CDD505-2E9C-101B-9397-08002B2CF9AE}" pid="17" name="MediaServiceImageTags">
    <vt:lpwstr/>
  </property>
</Properties>
</file>